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 yWindow="4020" windowWidth="15480" windowHeight="4080" tabRatio="821" activeTab="12"/>
  </bookViews>
  <sheets>
    <sheet name="Introduc." sheetId="1" r:id="rId1"/>
    <sheet name="Rev_Cap" sheetId="2" r:id="rId2"/>
    <sheet name="dem2" sheetId="56" r:id="rId3"/>
    <sheet name="dem3" sheetId="57" r:id="rId4"/>
    <sheet name="dem5" sheetId="59" r:id="rId5"/>
    <sheet name="dem6" sheetId="61" r:id="rId6"/>
    <sheet name="dem7" sheetId="62" r:id="rId7"/>
    <sheet name="dem8" sheetId="104" r:id="rId8"/>
    <sheet name="dem10" sheetId="65" r:id="rId9"/>
    <sheet name="dem11" sheetId="66" r:id="rId10"/>
    <sheet name="dem12" sheetId="67" r:id="rId11"/>
    <sheet name="gov" sheetId="120" r:id="rId12"/>
    <sheet name="dem13" sheetId="68" r:id="rId13"/>
    <sheet name="dem14" sheetId="69" r:id="rId14"/>
    <sheet name="dem15" sheetId="70" r:id="rId15"/>
    <sheet name="dem16" sheetId="71" r:id="rId16"/>
    <sheet name="dem18" sheetId="73" r:id="rId17"/>
    <sheet name="dem19" sheetId="74" r:id="rId18"/>
    <sheet name="dem20" sheetId="75" r:id="rId19"/>
    <sheet name="dem21" sheetId="107" r:id="rId20"/>
    <sheet name="dem22" sheetId="77" r:id="rId21"/>
    <sheet name="dem24" sheetId="109" r:id="rId22"/>
    <sheet name="dem26" sheetId="81" r:id="rId23"/>
    <sheet name="dem28" sheetId="112" r:id="rId24"/>
    <sheet name="dem29" sheetId="84" r:id="rId25"/>
    <sheet name="dem30" sheetId="113" r:id="rId26"/>
    <sheet name="dem31" sheetId="86" r:id="rId27"/>
    <sheet name="dem32" sheetId="114" r:id="rId28"/>
    <sheet name="dem33" sheetId="88" r:id="rId29"/>
    <sheet name="dem34" sheetId="89" r:id="rId30"/>
    <sheet name="Dem35" sheetId="90" r:id="rId31"/>
    <sheet name="dem38" sheetId="93" r:id="rId32"/>
    <sheet name="dem39" sheetId="94" r:id="rId33"/>
    <sheet name="dem40" sheetId="95" state="hidden" r:id="rId34"/>
    <sheet name="dem40A" sheetId="102" r:id="rId35"/>
    <sheet name="dem41" sheetId="96" r:id="rId36"/>
    <sheet name="dem43" sheetId="118" r:id="rId37"/>
    <sheet name="dem46" sheetId="119"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_123Graph_D" localSheetId="8" hidden="1">[1]DEMAND18!#REF!</definedName>
    <definedName name="__123Graph_D" localSheetId="9" hidden="1">#REF!</definedName>
    <definedName name="__123Graph_D" localSheetId="10" hidden="1">[2]DEMAND18!#REF!</definedName>
    <definedName name="__123Graph_D" localSheetId="12" hidden="1">#REF!</definedName>
    <definedName name="__123Graph_D" localSheetId="14" hidden="1">[3]DEMAND18!#REF!</definedName>
    <definedName name="__123Graph_D" localSheetId="15" hidden="1">#REF!</definedName>
    <definedName name="__123Graph_D" localSheetId="17" hidden="1">#REF!</definedName>
    <definedName name="__123Graph_D" localSheetId="2" hidden="1">[4]DEMAND18!#REF!</definedName>
    <definedName name="__123Graph_D" localSheetId="18" hidden="1">[5]DEMAND18!#REF!</definedName>
    <definedName name="__123Graph_D" localSheetId="19" hidden="1">[5]DEMAND18!#REF!</definedName>
    <definedName name="__123Graph_D" localSheetId="20" hidden="1">[5]DEMAND18!#REF!</definedName>
    <definedName name="__123Graph_D" localSheetId="21" hidden="1">[6]dem18!#REF!</definedName>
    <definedName name="__123Graph_D" localSheetId="22" hidden="1">[6]dem18!#REF!</definedName>
    <definedName name="__123Graph_D" localSheetId="23" hidden="1">#REF!</definedName>
    <definedName name="__123Graph_D" localSheetId="24" hidden="1">#REF!</definedName>
    <definedName name="__123Graph_D" localSheetId="3" hidden="1">#REF!</definedName>
    <definedName name="__123Graph_D" localSheetId="25" hidden="1">#REF!</definedName>
    <definedName name="__123Graph_D" localSheetId="26" hidden="1">#REF!</definedName>
    <definedName name="__123Graph_D" localSheetId="27" hidden="1">[7]dem18!#REF!</definedName>
    <definedName name="__123Graph_D" localSheetId="28" hidden="1">[7]dem18!#REF!</definedName>
    <definedName name="__123Graph_D" localSheetId="29" hidden="1">[8]dem18!#REF!</definedName>
    <definedName name="__123Graph_D" localSheetId="30" hidden="1">[6]dem18!#REF!</definedName>
    <definedName name="__123Graph_D" localSheetId="31" hidden="1">#REF!</definedName>
    <definedName name="__123Graph_D" localSheetId="32" hidden="1">#REF!</definedName>
    <definedName name="__123Graph_D" localSheetId="33" hidden="1">[6]dem18!#REF!</definedName>
    <definedName name="__123Graph_D" localSheetId="34" hidden="1">[6]dem18!#REF!</definedName>
    <definedName name="__123Graph_D" localSheetId="35" hidden="1">[9]DEMAND18!#REF!</definedName>
    <definedName name="__123Graph_D" localSheetId="36" hidden="1">[10]DEMAND18!#REF!</definedName>
    <definedName name="__123Graph_D" localSheetId="37" hidden="1">[10]DEMAND18!#REF!</definedName>
    <definedName name="__123Graph_D" localSheetId="4" hidden="1">#REF!</definedName>
    <definedName name="__123Graph_D" localSheetId="5" hidden="1">[1]DEMAND18!#REF!</definedName>
    <definedName name="__123Graph_D" localSheetId="6" hidden="1">[11]DEMAND18!#REF!</definedName>
    <definedName name="__123Graph_D" localSheetId="7" hidden="1">[11]DEMAND18!#REF!</definedName>
    <definedName name="__123Graph_D" localSheetId="11" hidden="1">[10]DEMAND18!#REF!</definedName>
    <definedName name="__123Graph_D" hidden="1">#REF!</definedName>
    <definedName name="_1234Graph_D" localSheetId="19" hidden="1">#REF!</definedName>
    <definedName name="_1234Graph_D" localSheetId="21" hidden="1">#REF!</definedName>
    <definedName name="_1234Graph_D" localSheetId="23" hidden="1">#REF!</definedName>
    <definedName name="_1234Graph_D" localSheetId="25" hidden="1">#REF!</definedName>
    <definedName name="_1234Graph_D" localSheetId="27" hidden="1">#REF!</definedName>
    <definedName name="_1234Graph_D" localSheetId="34" hidden="1">#REF!</definedName>
    <definedName name="_1234Graph_D" localSheetId="36" hidden="1">#REF!</definedName>
    <definedName name="_1234Graph_D" localSheetId="37" hidden="1">#REF!</definedName>
    <definedName name="_1234Graph_D" localSheetId="7" hidden="1">#REF!</definedName>
    <definedName name="_1234Graph_D" localSheetId="11" hidden="1">#REF!</definedName>
    <definedName name="_1234Graph_D" hidden="1">#REF!</definedName>
    <definedName name="_xlnm._FilterDatabase" localSheetId="8" hidden="1">'dem10'!$A$16:$N$43</definedName>
    <definedName name="_xlnm._FilterDatabase" localSheetId="9" hidden="1">'dem11'!$A$15:$M$15</definedName>
    <definedName name="_xlnm._FilterDatabase" localSheetId="10" hidden="1">'dem12'!$A$14:$I$96</definedName>
    <definedName name="_xlnm._FilterDatabase" localSheetId="12" hidden="1">'dem13'!$A$14:$H$142</definedName>
    <definedName name="_xlnm._FilterDatabase" localSheetId="13" hidden="1">'dem14'!$A$15:$H$15</definedName>
    <definedName name="_xlnm._FilterDatabase" localSheetId="14" hidden="1">'dem15'!$A$13:$K$38</definedName>
    <definedName name="_xlnm._FilterDatabase" localSheetId="15" hidden="1">'dem16'!$A$15:$J$51</definedName>
    <definedName name="_xlnm._FilterDatabase" localSheetId="16" hidden="1">'dem18'!$A$14:$H$14</definedName>
    <definedName name="_xlnm._FilterDatabase" localSheetId="17" hidden="1">'dem19'!$A$14:$I$29</definedName>
    <definedName name="_xlnm._FilterDatabase" localSheetId="2" hidden="1">'dem2'!$A$14:$H$16</definedName>
    <definedName name="_xlnm._FilterDatabase" localSheetId="18" hidden="1">'dem20'!$A$17:$I$33</definedName>
    <definedName name="_xlnm._FilterDatabase" localSheetId="19" hidden="1">'dem21'!$A$14:$H$14</definedName>
    <definedName name="_xlnm._FilterDatabase" localSheetId="20" hidden="1">'dem22'!$A$13:$H$79</definedName>
    <definedName name="_xlnm._FilterDatabase" localSheetId="21" hidden="1">'dem24'!$A$18:$I$51</definedName>
    <definedName name="_xlnm._FilterDatabase" localSheetId="22" hidden="1">'dem26'!$A$14:$I$29</definedName>
    <definedName name="_xlnm._FilterDatabase" localSheetId="23" hidden="1">'dem28'!$A$15:$V$28</definedName>
    <definedName name="_xlnm._FilterDatabase" localSheetId="24" hidden="1">'dem29'!$A$14:$X$27</definedName>
    <definedName name="_xlnm._FilterDatabase" localSheetId="3" hidden="1">'dem3'!$A$14:$M$14</definedName>
    <definedName name="_xlnm._FilterDatabase" localSheetId="25" hidden="1">'dem30'!$A$14:$K$14</definedName>
    <definedName name="_xlnm._FilterDatabase" localSheetId="26" hidden="1">'dem31'!$A$15:$H$15</definedName>
    <definedName name="_xlnm._FilterDatabase" localSheetId="27" hidden="1">'dem32'!$A$15:$H$29</definedName>
    <definedName name="_xlnm._FilterDatabase" localSheetId="28" hidden="1">'dem33'!$A$14:$H$26</definedName>
    <definedName name="_xlnm._FilterDatabase" localSheetId="29" hidden="1">'dem34'!$A$14:$H$134</definedName>
    <definedName name="_xlnm._FilterDatabase" localSheetId="30" hidden="1">'Dem35'!$A$14:$M$234</definedName>
    <definedName name="_xlnm._FilterDatabase" localSheetId="31" hidden="1">'dem38'!$A$14:$H$122</definedName>
    <definedName name="_xlnm._FilterDatabase" localSheetId="32" hidden="1">'dem39'!$A$14:$R$14</definedName>
    <definedName name="_xlnm._FilterDatabase" localSheetId="33" hidden="1">'dem40'!$A$14:$AD$14</definedName>
    <definedName name="_xlnm._FilterDatabase" localSheetId="34" hidden="1">dem40A!$A$14:$H$14</definedName>
    <definedName name="_xlnm._FilterDatabase" localSheetId="35" hidden="1">'dem41'!$A$14:$Y$112</definedName>
    <definedName name="_xlnm._FilterDatabase" localSheetId="36" hidden="1">'dem43'!$A$14:$M$14</definedName>
    <definedName name="_xlnm._FilterDatabase" localSheetId="37" hidden="1">'dem46'!$A$14:$N$14</definedName>
    <definedName name="_xlnm._FilterDatabase" localSheetId="4" hidden="1">'dem5'!$A$15:$W$44</definedName>
    <definedName name="_xlnm._FilterDatabase" localSheetId="5" hidden="1">'dem6'!$A$15:$O$35</definedName>
    <definedName name="_xlnm._FilterDatabase" localSheetId="6" hidden="1">'dem7'!$A$13:$N$76</definedName>
    <definedName name="_xlnm._FilterDatabase" localSheetId="7" hidden="1">'dem8'!$A$14:$O$26</definedName>
    <definedName name="_xlnm._FilterDatabase" localSheetId="11" hidden="1">gov!$A$15:$N$15</definedName>
    <definedName name="_xlnm._FilterDatabase" localSheetId="1" hidden="1">Rev_Cap!$A$6:$I$46</definedName>
    <definedName name="_rec1" localSheetId="8">'dem10'!#REF!</definedName>
    <definedName name="_rec1" localSheetId="18">'dem20'!#REF!</definedName>
    <definedName name="_rec1" localSheetId="19">#REF!</definedName>
    <definedName name="_rec1" localSheetId="21">#REF!</definedName>
    <definedName name="_rec1" localSheetId="23">#REF!</definedName>
    <definedName name="_rec1" localSheetId="25">#REF!</definedName>
    <definedName name="_rec1" localSheetId="27">#REF!</definedName>
    <definedName name="_rec1" localSheetId="34">#REF!</definedName>
    <definedName name="_rec1" localSheetId="35">'dem41'!#REF!</definedName>
    <definedName name="_rec1" localSheetId="36">#REF!</definedName>
    <definedName name="_rec1" localSheetId="37">#REF!</definedName>
    <definedName name="_rec1" localSheetId="5">#REF!</definedName>
    <definedName name="_rec1" localSheetId="7">#REF!</definedName>
    <definedName name="_rec1" localSheetId="11">#REF!</definedName>
    <definedName name="_rec1">#REF!</definedName>
    <definedName name="_rec2" localSheetId="8">'dem10'!#REF!</definedName>
    <definedName name="_rec2" localSheetId="10">'dem12'!#REF!</definedName>
    <definedName name="_rec2" localSheetId="18">'dem20'!#REF!</definedName>
    <definedName name="_rec2" localSheetId="19">'dem21'!#REF!</definedName>
    <definedName name="_rec2" localSheetId="20">'dem22'!#REF!</definedName>
    <definedName name="_rec2" localSheetId="29">'dem34'!#REF!</definedName>
    <definedName name="_rec2" localSheetId="4">'dem5'!#REF!</definedName>
    <definedName name="_Regression_Int" localSheetId="8" hidden="1">1</definedName>
    <definedName name="_Regression_Int" localSheetId="9" hidden="1">1</definedName>
    <definedName name="_Regression_Int" localSheetId="10"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2"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Regression_Int" localSheetId="29" hidden="1">1</definedName>
    <definedName name="_Regression_Int" localSheetId="30" hidden="1">1</definedName>
    <definedName name="_Regression_Int" localSheetId="33" hidden="1">1</definedName>
    <definedName name="_Regression_Int" localSheetId="34" hidden="1">1</definedName>
    <definedName name="_Regression_Int" localSheetId="4" hidden="1">1</definedName>
    <definedName name="_Regression_Int" localSheetId="5" hidden="1">1</definedName>
    <definedName name="ab">'Dem35'!#REF!</definedName>
    <definedName name="admJ" localSheetId="13">'dem14'!#REF!</definedName>
    <definedName name="ah" localSheetId="2">'dem2'!#REF!</definedName>
    <definedName name="ah" localSheetId="31">'dem38'!#REF!</definedName>
    <definedName name="ahcap" localSheetId="2">'dem2'!#REF!</definedName>
    <definedName name="ahcap" localSheetId="19">#REF!</definedName>
    <definedName name="ahcap" localSheetId="21">#REF!</definedName>
    <definedName name="ahcap" localSheetId="23">#REF!</definedName>
    <definedName name="ahcap" localSheetId="25">#REF!</definedName>
    <definedName name="ahcap" localSheetId="27">#REF!</definedName>
    <definedName name="ahcap" localSheetId="34">#REF!</definedName>
    <definedName name="ahcap" localSheetId="36">#REF!</definedName>
    <definedName name="ahcap" localSheetId="37">#REF!</definedName>
    <definedName name="ahcap" localSheetId="5">#REF!</definedName>
    <definedName name="ahcap" localSheetId="7">#REF!</definedName>
    <definedName name="ahcap" localSheetId="11">#REF!</definedName>
    <definedName name="ahcap">#REF!</definedName>
    <definedName name="animal" localSheetId="2">'dem2'!#REF!</definedName>
    <definedName name="are" localSheetId="14">'dem15'!#REF!</definedName>
    <definedName name="are" localSheetId="2">'dem2'!#REF!</definedName>
    <definedName name="arerec" localSheetId="14">'dem15'!#REF!</definedName>
    <definedName name="building" localSheetId="3">'dem3'!#REF!</definedName>
    <definedName name="cacap" localSheetId="29">'dem34'!#REF!</definedName>
    <definedName name="cad" localSheetId="17">'dem19'!#REF!</definedName>
    <definedName name="cad" localSheetId="31">'dem38'!#REF!</definedName>
    <definedName name="capcoop" localSheetId="31">'dem38'!#REF!</definedName>
    <definedName name="capcrop" localSheetId="31">'dem38'!#REF!</definedName>
    <definedName name="capedu" localSheetId="31">'dem38'!#REF!</definedName>
    <definedName name="capforest" localSheetId="31">'dem38'!#REF!</definedName>
    <definedName name="caphealth" localSheetId="31">'dem38'!#REF!</definedName>
    <definedName name="caphousing" localSheetId="31">'dem38'!#REF!</definedName>
    <definedName name="capind" localSheetId="31">'dem38'!#REF!</definedName>
    <definedName name="capoap" localSheetId="31">'dem38'!#REF!</definedName>
    <definedName name="capordp" localSheetId="31">'dem38'!#REF!</definedName>
    <definedName name="cappower" localSheetId="31">'dem38'!#REF!</definedName>
    <definedName name="CAPPW" localSheetId="29">'dem34'!#REF!</definedName>
    <definedName name="cappw" localSheetId="31">'dem38'!#REF!</definedName>
    <definedName name="caproad" localSheetId="31">'dem38'!#REF!</definedName>
    <definedName name="capst" localSheetId="31">'dem38'!#REF!</definedName>
    <definedName name="captourism" localSheetId="31">'dem38'!#REF!</definedName>
    <definedName name="capUD" localSheetId="31">'dem38'!#REF!</definedName>
    <definedName name="capvillage" localSheetId="31">'dem38'!#REF!</definedName>
    <definedName name="capwater" localSheetId="31">'dem38'!#REF!</definedName>
    <definedName name="censusrec" localSheetId="16">#REF!</definedName>
    <definedName name="censusrec" localSheetId="18">#REF!</definedName>
    <definedName name="censusrec" localSheetId="19">'dem21'!#REF!</definedName>
    <definedName name="censusrec" localSheetId="20">'dem22'!#REF!</definedName>
    <definedName name="censusrec" localSheetId="21">#REF!</definedName>
    <definedName name="censusrec" localSheetId="22">#REF!</definedName>
    <definedName name="censusrec" localSheetId="23">#REF!</definedName>
    <definedName name="censusrec" localSheetId="25">#REF!</definedName>
    <definedName name="censusrec" localSheetId="27">#REF!</definedName>
    <definedName name="censusrec" localSheetId="32">#REF!</definedName>
    <definedName name="censusrec" localSheetId="34">#REF!</definedName>
    <definedName name="censusrec" localSheetId="36">#REF!</definedName>
    <definedName name="censusrec" localSheetId="37">#REF!</definedName>
    <definedName name="censusrec" localSheetId="5">#REF!</definedName>
    <definedName name="censusrec" localSheetId="7">#REF!</definedName>
    <definedName name="censusrec" localSheetId="11">#REF!</definedName>
    <definedName name="censusrec">#REF!</definedName>
    <definedName name="cess" localSheetId="8">'dem10'!#REF!</definedName>
    <definedName name="ch" localSheetId="14">'dem15'!#REF!</definedName>
    <definedName name="ch" localSheetId="23">'dem28'!#REF!</definedName>
    <definedName name="ch" localSheetId="24">'dem29'!#REF!</definedName>
    <definedName name="charged" localSheetId="12">#REF!</definedName>
    <definedName name="charged" localSheetId="16">#REF!</definedName>
    <definedName name="charged" localSheetId="18">#REF!</definedName>
    <definedName name="charged" localSheetId="19">#REF!</definedName>
    <definedName name="charged" localSheetId="21">#REF!</definedName>
    <definedName name="charged" localSheetId="22">#REF!</definedName>
    <definedName name="charged" localSheetId="23">#REF!</definedName>
    <definedName name="charged" localSheetId="25">#REF!</definedName>
    <definedName name="charged" localSheetId="27">#REF!</definedName>
    <definedName name="charged" localSheetId="32">#REF!</definedName>
    <definedName name="charged" localSheetId="34">#REF!</definedName>
    <definedName name="charged" localSheetId="36">#REF!</definedName>
    <definedName name="charged" localSheetId="37">#REF!</definedName>
    <definedName name="charged" localSheetId="5">#REF!</definedName>
    <definedName name="charged" localSheetId="7">#REF!</definedName>
    <definedName name="charged" localSheetId="11">#REF!</definedName>
    <definedName name="charged">#REF!</definedName>
    <definedName name="chCap" localSheetId="14">'dem15'!#REF!</definedName>
    <definedName name="chrec" localSheetId="14">'dem15'!#REF!</definedName>
    <definedName name="cicap" localSheetId="15">'dem16'!#REF!</definedName>
    <definedName name="civil" localSheetId="31">'dem38'!#REF!</definedName>
    <definedName name="conven" localSheetId="31">'dem38'!#REF!</definedName>
    <definedName name="coop" localSheetId="31">'dem38'!#REF!</definedName>
    <definedName name="cote" localSheetId="16">'dem18'!#REF!</definedName>
    <definedName name="crfrec" localSheetId="19">'dem21'!#REF!</definedName>
    <definedName name="crfrec" localSheetId="20">'dem22'!#REF!</definedName>
    <definedName name="crop" localSheetId="31">'dem38'!#REF!</definedName>
    <definedName name="cs" localSheetId="9">'dem11'!#REF!</definedName>
    <definedName name="css" localSheetId="12">'dem13'!#REF!</definedName>
    <definedName name="css" localSheetId="19">'dem21'!#REF!</definedName>
    <definedName name="css" localSheetId="20">'dem22'!#REF!</definedName>
    <definedName name="css" localSheetId="23">'dem28'!#REF!</definedName>
    <definedName name="css" localSheetId="24">'dem29'!#REF!</definedName>
    <definedName name="cssrec" localSheetId="12">'dem13'!#REF!</definedName>
    <definedName name="cssrec" localSheetId="23">'dem28'!#REF!</definedName>
    <definedName name="cssrec" localSheetId="24">'dem29'!#REF!</definedName>
    <definedName name="cul" localSheetId="31">'dem38'!#REF!</definedName>
    <definedName name="culrec" localSheetId="4">'dem5'!#REF!</definedName>
    <definedName name="culture" localSheetId="4">'dem5'!#REF!</definedName>
    <definedName name="culturerevenue" localSheetId="4">'dem5'!$E$10:$G$10</definedName>
    <definedName name="da" localSheetId="18">#REF!</definedName>
    <definedName name="da" localSheetId="19">'dem21'!#REF!</definedName>
    <definedName name="da" localSheetId="20">'dem22'!#REF!</definedName>
    <definedName name="da" localSheetId="21">#REF!</definedName>
    <definedName name="da" localSheetId="22">#REF!</definedName>
    <definedName name="da" localSheetId="23">#REF!</definedName>
    <definedName name="da" localSheetId="25">#REF!</definedName>
    <definedName name="da" localSheetId="27">#REF!</definedName>
    <definedName name="da" localSheetId="32">#REF!</definedName>
    <definedName name="da" localSheetId="34">#REF!</definedName>
    <definedName name="da" localSheetId="36">#REF!</definedName>
    <definedName name="da" localSheetId="37">#REF!</definedName>
    <definedName name="da" localSheetId="5">#REF!</definedName>
    <definedName name="da" localSheetId="7">#REF!</definedName>
    <definedName name="da" localSheetId="11">#REF!</definedName>
    <definedName name="da">#REF!</definedName>
    <definedName name="darec" localSheetId="19">'dem21'!#REF!</definedName>
    <definedName name="darec" localSheetId="20">'dem22'!#REF!</definedName>
    <definedName name="dd" localSheetId="2">'dem2'!#REF!</definedName>
    <definedName name="dd" localSheetId="31">'dem38'!#REF!</definedName>
    <definedName name="debt" localSheetId="8">'dem10'!#REF!</definedName>
    <definedName name="debt1" localSheetId="8">'dem10'!#REF!</definedName>
    <definedName name="dedrec2" localSheetId="19">'dem41'!#REF!</definedName>
    <definedName name="dedrec2" localSheetId="21">'dem41'!#REF!</definedName>
    <definedName name="dedrec2" localSheetId="23">'dem41'!#REF!</definedName>
    <definedName name="dedrec2" localSheetId="25">'dem41'!#REF!</definedName>
    <definedName name="dedrec2" localSheetId="27">'dem41'!#REF!</definedName>
    <definedName name="dedrec2" localSheetId="34">'dem41'!#REF!</definedName>
    <definedName name="dedrec2" localSheetId="36">'dem41'!#REF!</definedName>
    <definedName name="dedrec2" localSheetId="37">'dem41'!#REF!</definedName>
    <definedName name="dedrec2" localSheetId="7">'dem41'!#REF!</definedName>
    <definedName name="dedrec2" localSheetId="11">'dem41'!#REF!</definedName>
    <definedName name="dedrec2">'dem41'!#REF!</definedName>
    <definedName name="dem21rec" localSheetId="19">#REF!</definedName>
    <definedName name="dem21rec" localSheetId="21">#REF!</definedName>
    <definedName name="dem21rec" localSheetId="23">#REF!</definedName>
    <definedName name="dem21rec" localSheetId="25">#REF!</definedName>
    <definedName name="dem21rec" localSheetId="27">#REF!</definedName>
    <definedName name="dem21rec" localSheetId="34">#REF!</definedName>
    <definedName name="dem21rec" localSheetId="36">#REF!</definedName>
    <definedName name="dem21rec" localSheetId="37">#REF!</definedName>
    <definedName name="dem21rec" localSheetId="7">#REF!</definedName>
    <definedName name="dem21rec" localSheetId="11">#REF!</definedName>
    <definedName name="dem21rec">#REF!</definedName>
    <definedName name="dem38A" hidden="1">#REF!</definedName>
    <definedName name="dopcap" localSheetId="19">#REF!</definedName>
    <definedName name="dopcap" localSheetId="21">#REF!</definedName>
    <definedName name="dopcap" localSheetId="23">#REF!</definedName>
    <definedName name="dopcap" localSheetId="25">#REF!</definedName>
    <definedName name="dopcap" localSheetId="27">#REF!</definedName>
    <definedName name="dopcap" localSheetId="34">#REF!</definedName>
    <definedName name="dopcap" localSheetId="36">#REF!</definedName>
    <definedName name="dopcap" localSheetId="37">#REF!</definedName>
    <definedName name="dopcap" localSheetId="7">#REF!</definedName>
    <definedName name="dopcap" localSheetId="11">#REF!</definedName>
    <definedName name="dopcap">#REF!</definedName>
    <definedName name="dopla21" localSheetId="19">#REF!</definedName>
    <definedName name="dopla21" localSheetId="21">#REF!</definedName>
    <definedName name="dopla21" localSheetId="23">#REF!</definedName>
    <definedName name="dopla21" localSheetId="25">#REF!</definedName>
    <definedName name="dopla21" localSheetId="27">#REF!</definedName>
    <definedName name="dopla21" localSheetId="34">#REF!</definedName>
    <definedName name="dopla21" localSheetId="36">#REF!</definedName>
    <definedName name="dopla21" localSheetId="37">#REF!</definedName>
    <definedName name="dopla21" localSheetId="7">#REF!</definedName>
    <definedName name="dopla21" localSheetId="11">#REF!</definedName>
    <definedName name="dopla21">#REF!</definedName>
    <definedName name="ecclesiastical" localSheetId="5">'dem6'!$G$10:$I$10</definedName>
    <definedName name="ecla" localSheetId="5">'dem6'!#REF!</definedName>
    <definedName name="ecology" localSheetId="31">'dem38'!#REF!</definedName>
    <definedName name="ecolorec" localSheetId="10">'dem12'!#REF!</definedName>
    <definedName name="EcoRecCap" localSheetId="10">'dem12'!#REF!</definedName>
    <definedName name="ecoRecRev" localSheetId="10">'dem12'!#REF!</definedName>
    <definedName name="edu" localSheetId="31">'dem38'!#REF!</definedName>
    <definedName name="educap" localSheetId="32">'dem39'!#REF!</definedName>
    <definedName name="educap" localSheetId="36">'dem43'!#REF!</definedName>
    <definedName name="educap" localSheetId="37">'dem46'!#REF!</definedName>
    <definedName name="educap" localSheetId="4">'dem5'!#REF!</definedName>
    <definedName name="educap" localSheetId="6">'dem7'!#REF!</definedName>
    <definedName name="educap" localSheetId="7">'dem8'!#REF!</definedName>
    <definedName name="educap" localSheetId="11">gov!#REF!</definedName>
    <definedName name="education" localSheetId="6">'dem7'!#REF!</definedName>
    <definedName name="education" localSheetId="7">'dem8'!#REF!</definedName>
    <definedName name="educationrevenue" localSheetId="36">'dem43'!$E$11:$G$11</definedName>
    <definedName name="educationrevenue" localSheetId="37">'dem46'!$E$11:$G$11</definedName>
    <definedName name="educationrevenue" localSheetId="6">'dem7'!#REF!</definedName>
    <definedName name="educationrevenue" localSheetId="7">'dem8'!#REF!</definedName>
    <definedName name="educationrevenue" localSheetId="11">gov!$E$12:$G$12</definedName>
    <definedName name="edurec1" localSheetId="6">'dem7'!#REF!</definedName>
    <definedName name="edurec1" localSheetId="7">'dem8'!#REF!</definedName>
    <definedName name="edurec2" localSheetId="6">'dem7'!#REF!</definedName>
    <definedName name="edurec2" localSheetId="7">'dem8'!#REF!</definedName>
    <definedName name="edurec3" localSheetId="6">'dem7'!#REF!</definedName>
    <definedName name="edurec3" localSheetId="7">'dem8'!#REF!</definedName>
    <definedName name="edurec4" localSheetId="6">'dem7'!#REF!</definedName>
    <definedName name="edurec4" localSheetId="7">'dem8'!#REF!</definedName>
    <definedName name="ee" localSheetId="10">'dem12'!#REF!</definedName>
    <definedName name="ee" localSheetId="14">#REF!</definedName>
    <definedName name="ee" localSheetId="16">#REF!</definedName>
    <definedName name="ee" localSheetId="18">#REF!</definedName>
    <definedName name="ee" localSheetId="19">#REF!</definedName>
    <definedName name="ee" localSheetId="21">#REF!</definedName>
    <definedName name="ee" localSheetId="22">#REF!</definedName>
    <definedName name="ee" localSheetId="23">#REF!</definedName>
    <definedName name="ee" localSheetId="25">#REF!</definedName>
    <definedName name="ee" localSheetId="27">#REF!</definedName>
    <definedName name="ee" localSheetId="34">#REF!</definedName>
    <definedName name="ee" localSheetId="35">#REF!</definedName>
    <definedName name="ee" localSheetId="36">#REF!</definedName>
    <definedName name="ee" localSheetId="37">#REF!</definedName>
    <definedName name="ee" localSheetId="5">#REF!</definedName>
    <definedName name="ee" localSheetId="7">#REF!</definedName>
    <definedName name="ee" localSheetId="11">#REF!</definedName>
    <definedName name="ee">#REF!</definedName>
    <definedName name="election" localSheetId="30">'Dem35'!#REF!</definedName>
    <definedName name="election" localSheetId="35">'dem41'!#REF!</definedName>
    <definedName name="fcd" localSheetId="17">'dem19'!#REF!</definedName>
    <definedName name="fcpcap" localSheetId="17">'dem19'!#REF!</definedName>
    <definedName name="financecharged" localSheetId="8">'dem10'!#REF!</definedName>
    <definedName name="financevoted" localSheetId="8">'dem10'!#REF!</definedName>
    <definedName name="fish" localSheetId="31">'dem38'!#REF!</definedName>
    <definedName name="fishcap" localSheetId="12">#REF!</definedName>
    <definedName name="fishcap" localSheetId="13">#REF!</definedName>
    <definedName name="fishcap" localSheetId="14">#REF!</definedName>
    <definedName name="fishcap" localSheetId="16">[12]DEMAND2!$D$657:$L$657</definedName>
    <definedName name="fishcap" localSheetId="2">'dem2'!#REF!</definedName>
    <definedName name="fishcap" localSheetId="18">#REF!</definedName>
    <definedName name="fishcap" localSheetId="19">#REF!</definedName>
    <definedName name="fishcap" localSheetId="21">[13]dem2!$D$657:$L$657</definedName>
    <definedName name="fishcap" localSheetId="22">[13]dem2!$D$657:$L$657</definedName>
    <definedName name="fishcap" localSheetId="23">#REF!</definedName>
    <definedName name="fishcap" localSheetId="25">#REF!</definedName>
    <definedName name="fishcap" localSheetId="26">#REF!</definedName>
    <definedName name="fishcap" localSheetId="27">#REF!</definedName>
    <definedName name="fishcap" localSheetId="33">[13]dem2!$D$657:$L$657</definedName>
    <definedName name="fishcap" localSheetId="34">[13]dem2!$D$657:$L$657</definedName>
    <definedName name="fishcap" localSheetId="36">#REF!</definedName>
    <definedName name="fishcap" localSheetId="37">#REF!</definedName>
    <definedName name="fishcap" localSheetId="5">#REF!</definedName>
    <definedName name="fishcap" localSheetId="7">#REF!</definedName>
    <definedName name="fishcap" localSheetId="11">#REF!</definedName>
    <definedName name="fishcap">#REF!</definedName>
    <definedName name="Fishrev" localSheetId="9">[13]dem2!$D$574:$L$574</definedName>
    <definedName name="Fishrev" localSheetId="12">#REF!</definedName>
    <definedName name="Fishrev" localSheetId="13">#REF!</definedName>
    <definedName name="Fishrev" localSheetId="14">#REF!</definedName>
    <definedName name="Fishrev" localSheetId="16">[12]DEMAND2!$D$574:$L$574</definedName>
    <definedName name="Fishrev" localSheetId="2">'dem2'!#REF!</definedName>
    <definedName name="Fishrev" localSheetId="18">#REF!</definedName>
    <definedName name="Fishrev" localSheetId="19">#REF!</definedName>
    <definedName name="Fishrev" localSheetId="21">[13]dem2!$D$574:$L$574</definedName>
    <definedName name="Fishrev" localSheetId="22">[13]dem2!$D$574:$L$574</definedName>
    <definedName name="Fishrev" localSheetId="23">#REF!</definedName>
    <definedName name="Fishrev" localSheetId="25">#REF!</definedName>
    <definedName name="Fishrev" localSheetId="26">#REF!</definedName>
    <definedName name="Fishrev" localSheetId="27">[14]dem2!$D$574:$L$574</definedName>
    <definedName name="Fishrev" localSheetId="28">[14]dem2!$D$574:$L$574</definedName>
    <definedName name="Fishrev" localSheetId="32">#REF!</definedName>
    <definedName name="Fishrev" localSheetId="33">[13]dem2!$D$574:$L$574</definedName>
    <definedName name="Fishrev" localSheetId="34">[13]dem2!$D$574:$L$574</definedName>
    <definedName name="Fishrev" localSheetId="36">#REF!</definedName>
    <definedName name="Fishrev" localSheetId="37">#REF!</definedName>
    <definedName name="Fishrev" localSheetId="5">#REF!</definedName>
    <definedName name="Fishrev" localSheetId="7">#REF!</definedName>
    <definedName name="Fishrev" localSheetId="11">#REF!</definedName>
    <definedName name="Fishrev">#REF!</definedName>
    <definedName name="food" localSheetId="31">'dem38'!#REF!</definedName>
    <definedName name="forest" localSheetId="31">'dem38'!#REF!</definedName>
    <definedName name="fsw" localSheetId="9">'dem11'!#REF!</definedName>
    <definedName name="fswcap" localSheetId="9">'dem11'!#REF!</definedName>
    <definedName name="fw" localSheetId="12">'dem13'!#REF!</definedName>
    <definedName name="fwl" localSheetId="10">'dem12'!#REF!</definedName>
    <definedName name="fwl" localSheetId="13">#REF!</definedName>
    <definedName name="fwl" localSheetId="14">#REF!</definedName>
    <definedName name="fwl" localSheetId="16">#REF!</definedName>
    <definedName name="fwl" localSheetId="18">#REF!</definedName>
    <definedName name="fwl" localSheetId="19">#REF!</definedName>
    <definedName name="fwl" localSheetId="21">#REF!</definedName>
    <definedName name="fwl" localSheetId="22">#REF!</definedName>
    <definedName name="fwl" localSheetId="23">#REF!</definedName>
    <definedName name="fwl" localSheetId="25">#REF!</definedName>
    <definedName name="fwl" localSheetId="26">#REF!</definedName>
    <definedName name="fwl" localSheetId="27">#REF!</definedName>
    <definedName name="fwl" localSheetId="28">#REF!</definedName>
    <definedName name="fwl" localSheetId="32">#REF!</definedName>
    <definedName name="fwl" localSheetId="33">#REF!</definedName>
    <definedName name="fwl" localSheetId="34">#REF!</definedName>
    <definedName name="fwl" localSheetId="36">#REF!</definedName>
    <definedName name="fwl" localSheetId="37">#REF!</definedName>
    <definedName name="fwl" localSheetId="5">#REF!</definedName>
    <definedName name="fwl" localSheetId="7">#REF!</definedName>
    <definedName name="fwl" localSheetId="11">#REF!</definedName>
    <definedName name="fwl">#REF!</definedName>
    <definedName name="fwlcap" localSheetId="10">'dem12'!#REF!</definedName>
    <definedName name="fwlcap" localSheetId="14">#REF!</definedName>
    <definedName name="fwlcap" localSheetId="16">#REF!</definedName>
    <definedName name="fwlcap" localSheetId="18">#REF!</definedName>
    <definedName name="fwlcap" localSheetId="19">#REF!</definedName>
    <definedName name="fwlcap" localSheetId="20">#REF!</definedName>
    <definedName name="fwlcap" localSheetId="21">#REF!</definedName>
    <definedName name="fwlcap" localSheetId="22">#REF!</definedName>
    <definedName name="fwlcap" localSheetId="23">#REF!</definedName>
    <definedName name="fwlcap" localSheetId="25">#REF!</definedName>
    <definedName name="fwlcap" localSheetId="27">#REF!</definedName>
    <definedName name="fwlcap" localSheetId="28">#REF!</definedName>
    <definedName name="fwlcap" localSheetId="32">#REF!</definedName>
    <definedName name="fwlcap" localSheetId="33">#REF!</definedName>
    <definedName name="fwlcap" localSheetId="34">#REF!</definedName>
    <definedName name="fwlcap" localSheetId="36">#REF!</definedName>
    <definedName name="fwlcap" localSheetId="37">#REF!</definedName>
    <definedName name="fwlcap" localSheetId="5">#REF!</definedName>
    <definedName name="fwlcap" localSheetId="7">#REF!</definedName>
    <definedName name="fwlcap" localSheetId="11">#REF!</definedName>
    <definedName name="fwlcap">#REF!</definedName>
    <definedName name="fwlrec" localSheetId="10">'dem12'!#REF!</definedName>
    <definedName name="fwlrec" localSheetId="12">#REF!</definedName>
    <definedName name="fwlrec" localSheetId="14">#REF!</definedName>
    <definedName name="fwlrec" localSheetId="15">#REF!</definedName>
    <definedName name="fwlrec" localSheetId="16">#REF!</definedName>
    <definedName name="fwlrec" localSheetId="18">#REF!</definedName>
    <definedName name="fwlrec" localSheetId="19">#REF!</definedName>
    <definedName name="fwlrec" localSheetId="20">#REF!</definedName>
    <definedName name="fwlrec" localSheetId="21">#REF!</definedName>
    <definedName name="fwlrec" localSheetId="22">#REF!</definedName>
    <definedName name="fwlrec" localSheetId="23">#REF!</definedName>
    <definedName name="fwlrec" localSheetId="25">#REF!</definedName>
    <definedName name="fwlrec" localSheetId="27">#REF!</definedName>
    <definedName name="fwlrec" localSheetId="28">#REF!</definedName>
    <definedName name="fwlrec" localSheetId="33">#REF!</definedName>
    <definedName name="fwlrec" localSheetId="34">#REF!</definedName>
    <definedName name="fwlrec" localSheetId="36">#REF!</definedName>
    <definedName name="fwlrec" localSheetId="37">#REF!</definedName>
    <definedName name="fwlrec" localSheetId="4">#REF!</definedName>
    <definedName name="fwlrec" localSheetId="5">#REF!</definedName>
    <definedName name="fwlrec" localSheetId="6">#REF!</definedName>
    <definedName name="fwlrec" localSheetId="7">#REF!</definedName>
    <definedName name="fwlrec" localSheetId="11">#REF!</definedName>
    <definedName name="fwlrec">#REF!</definedName>
    <definedName name="fwlrec1" localSheetId="10">'dem12'!#REF!</definedName>
    <definedName name="ges" localSheetId="9">'dem11'!#REF!</definedName>
    <definedName name="health" localSheetId="12">'dem13'!#REF!</definedName>
    <definedName name="healthcap" localSheetId="12">'dem13'!#REF!</definedName>
    <definedName name="healthrec" localSheetId="12">'dem13'!#REF!</definedName>
    <definedName name="healthrec2" localSheetId="12">'dem13'!#REF!</definedName>
    <definedName name="healthrec3" localSheetId="12">'dem13'!#REF!</definedName>
    <definedName name="hortirec" localSheetId="14">'dem15'!#REF!</definedName>
    <definedName name="housing" localSheetId="12">'dem13'!#REF!</definedName>
    <definedName name="housing" localSheetId="15">#REF!</definedName>
    <definedName name="housing" localSheetId="2">#REF!</definedName>
    <definedName name="housing" localSheetId="18">#REF!</definedName>
    <definedName name="housing" localSheetId="19">'dem21'!#REF!</definedName>
    <definedName name="housing" localSheetId="20">'dem22'!#REF!</definedName>
    <definedName name="housing" localSheetId="21">#REF!</definedName>
    <definedName name="housing" localSheetId="22">#REF!</definedName>
    <definedName name="housing" localSheetId="23">#REF!</definedName>
    <definedName name="housing" localSheetId="3">'dem3'!#REF!</definedName>
    <definedName name="housing" localSheetId="25">'dem30'!#REF!</definedName>
    <definedName name="housing" localSheetId="26">'dem31'!#REF!</definedName>
    <definedName name="housing" localSheetId="27">'dem32'!#REF!</definedName>
    <definedName name="housing" localSheetId="28">'dem33'!#REF!</definedName>
    <definedName name="housing" localSheetId="30">'Dem35'!#REF!</definedName>
    <definedName name="housing" localSheetId="31">'dem38'!#REF!</definedName>
    <definedName name="housing" localSheetId="33">#REF!</definedName>
    <definedName name="housing" localSheetId="34">#REF!</definedName>
    <definedName name="housing" localSheetId="35">'dem41'!#REF!</definedName>
    <definedName name="housing" localSheetId="36">#REF!</definedName>
    <definedName name="housing" localSheetId="37">#REF!</definedName>
    <definedName name="housing" localSheetId="4">#REF!</definedName>
    <definedName name="housing" localSheetId="5">#REF!</definedName>
    <definedName name="housing" localSheetId="6">'dem7'!#REF!</definedName>
    <definedName name="housing" localSheetId="7">'dem8'!#REF!</definedName>
    <definedName name="housing" localSheetId="11">#REF!</definedName>
    <definedName name="housing">#REF!</definedName>
    <definedName name="housingcap" localSheetId="14">#REF!</definedName>
    <definedName name="housingcap" localSheetId="15">#REF!</definedName>
    <definedName name="housingcap" localSheetId="2">#REF!</definedName>
    <definedName name="housingcap" localSheetId="18">#REF!</definedName>
    <definedName name="housingcap" localSheetId="19">#REF!</definedName>
    <definedName name="housingcap" localSheetId="21">#REF!</definedName>
    <definedName name="housingcap" localSheetId="22">#REF!</definedName>
    <definedName name="housingcap" localSheetId="23">#REF!</definedName>
    <definedName name="housingcap" localSheetId="24">#REF!</definedName>
    <definedName name="housingcap" localSheetId="3">'dem3'!#REF!</definedName>
    <definedName name="housingcap" localSheetId="25">#REF!</definedName>
    <definedName name="housingcap" localSheetId="27">#REF!</definedName>
    <definedName name="housingcap" localSheetId="30">'Dem35'!#REF!</definedName>
    <definedName name="housingcap" localSheetId="33">#REF!</definedName>
    <definedName name="housingcap" localSheetId="34">#REF!</definedName>
    <definedName name="housingcap" localSheetId="35">'dem41'!#REF!</definedName>
    <definedName name="housingcap" localSheetId="36">#REF!</definedName>
    <definedName name="housingcap" localSheetId="37">#REF!</definedName>
    <definedName name="housingcap" localSheetId="4">#REF!</definedName>
    <definedName name="housingcap" localSheetId="5">#REF!</definedName>
    <definedName name="housingcap" localSheetId="7">#REF!</definedName>
    <definedName name="housingcap" localSheetId="11">#REF!</definedName>
    <definedName name="housingcap">#REF!</definedName>
    <definedName name="i" localSheetId="15">'dem16'!#REF!</definedName>
    <definedName name="i" localSheetId="16">'dem18'!#REF!</definedName>
    <definedName name="igfticap" localSheetId="15">'dem16'!#REF!</definedName>
    <definedName name="imcap" localSheetId="15">'dem16'!#REF!</definedName>
    <definedName name="ind" localSheetId="31">'dem38'!#REF!</definedName>
    <definedName name="interest" localSheetId="8">'dem10'!#REF!</definedName>
    <definedName name="ipr" localSheetId="31">'dem38'!#REF!</definedName>
    <definedName name="it" localSheetId="8">'dem10'!#REF!</definedName>
    <definedName name="itcap" localSheetId="16">'dem18'!#REF!</definedName>
    <definedName name="jail" localSheetId="13">'dem14'!#REF!</definedName>
    <definedName name="jailrec" localSheetId="13">'dem14'!#REF!</definedName>
    <definedName name="jusrec" localSheetId="18">'dem20'!#REF!</definedName>
    <definedName name="justice" localSheetId="12">#REF!</definedName>
    <definedName name="justice" localSheetId="14">#REF!</definedName>
    <definedName name="justice" localSheetId="18">'dem20'!#REF!</definedName>
    <definedName name="justice" localSheetId="19">#REF!</definedName>
    <definedName name="justice" localSheetId="21">#REF!</definedName>
    <definedName name="justice" localSheetId="22">#REF!</definedName>
    <definedName name="justice" localSheetId="23">#REF!</definedName>
    <definedName name="justice" localSheetId="24">#REF!</definedName>
    <definedName name="justice" localSheetId="25">#REF!</definedName>
    <definedName name="justice" localSheetId="27">#REF!</definedName>
    <definedName name="justice" localSheetId="29">#REF!</definedName>
    <definedName name="justice" localSheetId="33">#REF!</definedName>
    <definedName name="justice" localSheetId="34">#REF!</definedName>
    <definedName name="justice" localSheetId="36">#REF!</definedName>
    <definedName name="justice" localSheetId="37">#REF!</definedName>
    <definedName name="justice" localSheetId="5">#REF!</definedName>
    <definedName name="justice" localSheetId="7">#REF!</definedName>
    <definedName name="justice" localSheetId="11">#REF!</definedName>
    <definedName name="justice">#REF!</definedName>
    <definedName name="justicerec" localSheetId="18">'dem20'!#REF!</definedName>
    <definedName name="justicerec" localSheetId="19">#REF!</definedName>
    <definedName name="justicerec" localSheetId="21">[15]dem21!$E$128:$L$128</definedName>
    <definedName name="justicerec" localSheetId="22">[15]dem21!$E$128:$L$128</definedName>
    <definedName name="justicerec" localSheetId="23">#REF!</definedName>
    <definedName name="justicerec" localSheetId="24">#REF!</definedName>
    <definedName name="justicerec" localSheetId="25">#REF!</definedName>
    <definedName name="justicerec" localSheetId="27">#REF!</definedName>
    <definedName name="justicerec" localSheetId="29">[16]dem21!$E$128:$L$128</definedName>
    <definedName name="justicerec" localSheetId="33">[15]dem21!$E$128:$L$128</definedName>
    <definedName name="justicerec" localSheetId="34">[15]dem21!$E$128:$L$128</definedName>
    <definedName name="justicerec" localSheetId="36">#REF!</definedName>
    <definedName name="justicerec" localSheetId="37">#REF!</definedName>
    <definedName name="justicerec" localSheetId="7">#REF!</definedName>
    <definedName name="justicerec" localSheetId="11">#REF!</definedName>
    <definedName name="justicerec">#REF!</definedName>
    <definedName name="labour" localSheetId="31">'dem38'!#REF!</definedName>
    <definedName name="Labour" localSheetId="6">'dem7'!#REF!</definedName>
    <definedName name="Labour" localSheetId="7">'dem8'!#REF!</definedName>
    <definedName name="loan" localSheetId="12">'dem13'!#REF!</definedName>
    <definedName name="loan" localSheetId="15">'dem16'!#REF!</definedName>
    <definedName name="loans" localSheetId="8">'dem10'!#REF!</definedName>
    <definedName name="lotteries" localSheetId="8">'dem10'!#REF!</definedName>
    <definedName name="lottery" localSheetId="8">'dem10'!A1</definedName>
    <definedName name="lottery1" localSheetId="8">'dem10'!A1</definedName>
    <definedName name="lottery1" localSheetId="19">#REF!</definedName>
    <definedName name="lottery1" localSheetId="21">#REF!</definedName>
    <definedName name="lottery1" localSheetId="23">#REF!</definedName>
    <definedName name="lottery1" localSheetId="25">#REF!</definedName>
    <definedName name="lottery1" localSheetId="27">#REF!</definedName>
    <definedName name="lottery1" localSheetId="34">#REF!</definedName>
    <definedName name="lottery1" localSheetId="36">#REF!</definedName>
    <definedName name="lottery1" localSheetId="37">#REF!</definedName>
    <definedName name="lottery1" localSheetId="7">#REF!</definedName>
    <definedName name="lottery1" localSheetId="11">#REF!</definedName>
    <definedName name="lottery1">#REF!</definedName>
    <definedName name="lottery2" localSheetId="8">'dem10'!#REF!</definedName>
    <definedName name="lr" localSheetId="9">#REF!</definedName>
    <definedName name="lr" localSheetId="14">#REF!</definedName>
    <definedName name="lr" localSheetId="16">#REF!</definedName>
    <definedName name="lr" localSheetId="17">#REF!</definedName>
    <definedName name="lr" localSheetId="18">#REF!</definedName>
    <definedName name="lr" localSheetId="19">'dem21'!#REF!</definedName>
    <definedName name="lr" localSheetId="20">'dem22'!#REF!</definedName>
    <definedName name="lr" localSheetId="21">#REF!</definedName>
    <definedName name="lr" localSheetId="22">#REF!</definedName>
    <definedName name="lr" localSheetId="23">#REF!</definedName>
    <definedName name="lr" localSheetId="25">#REF!</definedName>
    <definedName name="lr" localSheetId="27">#REF!</definedName>
    <definedName name="lr" localSheetId="29">#REF!</definedName>
    <definedName name="lr" localSheetId="31">'dem38'!#REF!</definedName>
    <definedName name="lr" localSheetId="33">#REF!</definedName>
    <definedName name="lr" localSheetId="34">#REF!</definedName>
    <definedName name="lr" localSheetId="36">#REF!</definedName>
    <definedName name="lr" localSheetId="37">#REF!</definedName>
    <definedName name="lr" localSheetId="5">#REF!</definedName>
    <definedName name="lr" localSheetId="7">#REF!</definedName>
    <definedName name="lr" localSheetId="11">#REF!</definedName>
    <definedName name="lr">#REF!</definedName>
    <definedName name="lrrec" localSheetId="9">#REF!</definedName>
    <definedName name="lrrec" localSheetId="14">#REF!</definedName>
    <definedName name="lrrec" localSheetId="16">#REF!</definedName>
    <definedName name="lrrec" localSheetId="18">#REF!</definedName>
    <definedName name="lrrec" localSheetId="19">'dem21'!#REF!</definedName>
    <definedName name="lrrec" localSheetId="20">'dem22'!#REF!</definedName>
    <definedName name="lrrec" localSheetId="21">#REF!</definedName>
    <definedName name="lrrec" localSheetId="22">#REF!</definedName>
    <definedName name="lrrec" localSheetId="23">#REF!</definedName>
    <definedName name="lrrec" localSheetId="25">#REF!</definedName>
    <definedName name="lrrec" localSheetId="26">#REF!</definedName>
    <definedName name="lrrec" localSheetId="27">#REF!</definedName>
    <definedName name="lrrec" localSheetId="29">#REF!</definedName>
    <definedName name="lrrec" localSheetId="33">#REF!</definedName>
    <definedName name="lrrec" localSheetId="34">#REF!</definedName>
    <definedName name="lrrec" localSheetId="36">#REF!</definedName>
    <definedName name="lrrec" localSheetId="37">#REF!</definedName>
    <definedName name="lrrec" localSheetId="5">#REF!</definedName>
    <definedName name="lrrec" localSheetId="7">#REF!</definedName>
    <definedName name="lrrec" localSheetId="11">#REF!</definedName>
    <definedName name="lrrec">#REF!</definedName>
    <definedName name="med" localSheetId="31">'dem38'!#REF!</definedName>
    <definedName name="mgs" localSheetId="8">'dem10'!#REF!</definedName>
    <definedName name="mgs" localSheetId="13">'dem14'!#REF!</definedName>
    <definedName name="mgs" localSheetId="15">'dem16'!#REF!</definedName>
    <definedName name="mi" localSheetId="17">'dem19'!#REF!</definedName>
    <definedName name="micap" localSheetId="17">'dem19'!#REF!</definedName>
    <definedName name="minister" localSheetId="13">'dem14'!#REF!</definedName>
    <definedName name="minor" localSheetId="31">'dem38'!#REF!</definedName>
    <definedName name="minrec" localSheetId="13">'dem14'!#REF!</definedName>
    <definedName name="nc" localSheetId="9">#REF!</definedName>
    <definedName name="nc" localSheetId="12">#REF!</definedName>
    <definedName name="nc" localSheetId="14">#REF!</definedName>
    <definedName name="nc" localSheetId="16">#REF!</definedName>
    <definedName name="nc" localSheetId="18">#REF!</definedName>
    <definedName name="nc" localSheetId="19">'dem21'!#REF!</definedName>
    <definedName name="nc" localSheetId="20">'dem22'!#REF!</definedName>
    <definedName name="nc" localSheetId="21">#REF!</definedName>
    <definedName name="nc" localSheetId="22">#REF!</definedName>
    <definedName name="nc" localSheetId="23">#REF!</definedName>
    <definedName name="nc" localSheetId="25">#REF!</definedName>
    <definedName name="nc" localSheetId="26">#REF!</definedName>
    <definedName name="nc" localSheetId="27">#REF!</definedName>
    <definedName name="nc" localSheetId="28">#REF!</definedName>
    <definedName name="nc" localSheetId="29">#REF!</definedName>
    <definedName name="nc" localSheetId="33">#REF!</definedName>
    <definedName name="nc" localSheetId="34">#REF!</definedName>
    <definedName name="nc" localSheetId="35">#REF!</definedName>
    <definedName name="nc" localSheetId="36">#REF!</definedName>
    <definedName name="nc" localSheetId="37">#REF!</definedName>
    <definedName name="nc" localSheetId="5">#REF!</definedName>
    <definedName name="nc" localSheetId="7">#REF!</definedName>
    <definedName name="nc" localSheetId="11">#REF!</definedName>
    <definedName name="nc">#REF!</definedName>
    <definedName name="ncfund" localSheetId="12">#REF!</definedName>
    <definedName name="ncfund" localSheetId="14">#REF!</definedName>
    <definedName name="ncfund" localSheetId="18">#REF!</definedName>
    <definedName name="ncfund" localSheetId="19">'dem21'!#REF!</definedName>
    <definedName name="ncfund" localSheetId="20">'dem22'!#REF!</definedName>
    <definedName name="ncfund" localSheetId="21">#REF!</definedName>
    <definedName name="ncfund" localSheetId="22">#REF!</definedName>
    <definedName name="ncfund" localSheetId="23">#REF!</definedName>
    <definedName name="ncfund" localSheetId="25">#REF!</definedName>
    <definedName name="ncfund" localSheetId="26">#REF!</definedName>
    <definedName name="ncfund" localSheetId="27">#REF!</definedName>
    <definedName name="ncfund" localSheetId="28">#REF!</definedName>
    <definedName name="ncfund" localSheetId="29">#REF!</definedName>
    <definedName name="ncfund" localSheetId="33">#REF!</definedName>
    <definedName name="ncfund" localSheetId="34">#REF!</definedName>
    <definedName name="ncfund" localSheetId="35">#REF!</definedName>
    <definedName name="ncfund" localSheetId="36">#REF!</definedName>
    <definedName name="ncfund" localSheetId="37">#REF!</definedName>
    <definedName name="ncfund" localSheetId="5">#REF!</definedName>
    <definedName name="ncfund" localSheetId="7">#REF!</definedName>
    <definedName name="ncfund" localSheetId="11">#REF!</definedName>
    <definedName name="ncfund">#REF!</definedName>
    <definedName name="ncfund1" localSheetId="19">'dem21'!#REF!</definedName>
    <definedName name="ncfund1" localSheetId="20">'dem22'!#REF!</definedName>
    <definedName name="ncrec" localSheetId="10">#REF!</definedName>
    <definedName name="ncrec" localSheetId="12">#REF!</definedName>
    <definedName name="ncrec" localSheetId="14">#REF!</definedName>
    <definedName name="ncrec" localSheetId="18">#REF!</definedName>
    <definedName name="ncrec" localSheetId="19">#REF!</definedName>
    <definedName name="ncrec" localSheetId="21">#REF!</definedName>
    <definedName name="ncrec" localSheetId="22">#REF!</definedName>
    <definedName name="ncrec" localSheetId="23">#REF!</definedName>
    <definedName name="ncrec" localSheetId="25">#REF!</definedName>
    <definedName name="ncrec" localSheetId="27">#REF!</definedName>
    <definedName name="ncrec" localSheetId="28">#REF!</definedName>
    <definedName name="ncrec" localSheetId="29">#REF!</definedName>
    <definedName name="ncrec" localSheetId="33">#REF!</definedName>
    <definedName name="ncrec" localSheetId="34">#REF!</definedName>
    <definedName name="ncrec" localSheetId="35">#REF!</definedName>
    <definedName name="ncrec" localSheetId="36">#REF!</definedName>
    <definedName name="ncrec" localSheetId="37">#REF!</definedName>
    <definedName name="ncrec" localSheetId="5">#REF!</definedName>
    <definedName name="ncrec" localSheetId="7">#REF!</definedName>
    <definedName name="ncrec" localSheetId="11">#REF!</definedName>
    <definedName name="ncrec">#REF!</definedName>
    <definedName name="ncrec1" localSheetId="10">#REF!</definedName>
    <definedName name="ncrec1" localSheetId="14">#REF!</definedName>
    <definedName name="ncrec1" localSheetId="2">#REF!</definedName>
    <definedName name="ncrec1" localSheetId="18">#REF!</definedName>
    <definedName name="ncrec1" localSheetId="19">'dem21'!#REF!</definedName>
    <definedName name="ncrec1" localSheetId="20">'dem22'!#REF!</definedName>
    <definedName name="ncrec1" localSheetId="21">#REF!</definedName>
    <definedName name="ncrec1" localSheetId="22">#REF!</definedName>
    <definedName name="ncrec1" localSheetId="23">#REF!</definedName>
    <definedName name="ncrec1" localSheetId="25">#REF!</definedName>
    <definedName name="ncrec1" localSheetId="27">#REF!</definedName>
    <definedName name="ncrec1" localSheetId="28">#REF!</definedName>
    <definedName name="ncrec1" localSheetId="29">#REF!</definedName>
    <definedName name="ncrec1" localSheetId="33">#REF!</definedName>
    <definedName name="ncrec1" localSheetId="34">#REF!</definedName>
    <definedName name="ncrec1" localSheetId="35">#REF!</definedName>
    <definedName name="ncrec1" localSheetId="36">#REF!</definedName>
    <definedName name="ncrec1" localSheetId="37">#REF!</definedName>
    <definedName name="ncrec1" localSheetId="5">#REF!</definedName>
    <definedName name="ncrec1" localSheetId="6">#REF!</definedName>
    <definedName name="ncrec1" localSheetId="7">#REF!</definedName>
    <definedName name="ncrec1" localSheetId="11">#REF!</definedName>
    <definedName name="ncrec1">#REF!</definedName>
    <definedName name="ncrec2" localSheetId="19">'dem21'!#REF!</definedName>
    <definedName name="ncrec2" localSheetId="20">'dem22'!#REF!</definedName>
    <definedName name="ncse" localSheetId="30">'Dem35'!#REF!</definedName>
    <definedName name="non_plan">'dem39'!A1</definedName>
    <definedName name="np" localSheetId="8">'dem10'!#REF!</definedName>
    <definedName name="np" localSheetId="9">'dem11'!#REF!</definedName>
    <definedName name="np" localSheetId="10">'dem12'!#REF!</definedName>
    <definedName name="np" localSheetId="12">'dem13'!#REF!</definedName>
    <definedName name="np" localSheetId="13">'dem14'!#REF!</definedName>
    <definedName name="np" localSheetId="14">'dem15'!#REF!</definedName>
    <definedName name="np" localSheetId="15">'dem16'!#REF!</definedName>
    <definedName name="np" localSheetId="16">'dem18'!#REF!</definedName>
    <definedName name="np" localSheetId="17">'dem19'!#REF!</definedName>
    <definedName name="np" localSheetId="2">'dem2'!#REF!</definedName>
    <definedName name="np" localSheetId="18">'dem20'!#REF!</definedName>
    <definedName name="np" localSheetId="19">'dem21'!#REF!</definedName>
    <definedName name="np" localSheetId="20">'dem22'!#REF!</definedName>
    <definedName name="np" localSheetId="21">'dem24'!#REF!</definedName>
    <definedName name="np" localSheetId="22">'dem26'!#REF!</definedName>
    <definedName name="np" localSheetId="23">'dem28'!#REF!</definedName>
    <definedName name="np" localSheetId="24">'dem29'!#REF!</definedName>
    <definedName name="np" localSheetId="3">'dem3'!#REF!</definedName>
    <definedName name="np" localSheetId="25">'dem30'!#REF!</definedName>
    <definedName name="np" localSheetId="26">'dem31'!#REF!</definedName>
    <definedName name="np" localSheetId="27">'dem32'!#REF!</definedName>
    <definedName name="np" localSheetId="28">'dem33'!#REF!</definedName>
    <definedName name="np" localSheetId="29">'dem34'!#REF!</definedName>
    <definedName name="np" localSheetId="30">'Dem35'!#REF!</definedName>
    <definedName name="np" localSheetId="31">'dem38'!#REF!</definedName>
    <definedName name="np" localSheetId="32">'dem39'!#REF!</definedName>
    <definedName name="np" localSheetId="33">'dem40'!$F$53</definedName>
    <definedName name="np" localSheetId="34">dem40A!#REF!</definedName>
    <definedName name="np" localSheetId="35">'dem41'!#REF!</definedName>
    <definedName name="np" localSheetId="36">#REF!</definedName>
    <definedName name="np" localSheetId="37">#REF!</definedName>
    <definedName name="np" localSheetId="4">'dem5'!#REF!</definedName>
    <definedName name="np" localSheetId="5">'dem6'!#REF!</definedName>
    <definedName name="np" localSheetId="6">'dem7'!#REF!</definedName>
    <definedName name="np" localSheetId="7">'dem8'!#REF!</definedName>
    <definedName name="np" localSheetId="11">#REF!</definedName>
    <definedName name="np">#REF!</definedName>
    <definedName name="Nutrition" localSheetId="10">#REF!</definedName>
    <definedName name="Nutrition" localSheetId="14">#REF!</definedName>
    <definedName name="Nutrition" localSheetId="16">#REF!</definedName>
    <definedName name="Nutrition" localSheetId="2">#REF!</definedName>
    <definedName name="Nutrition" localSheetId="18">#REF!</definedName>
    <definedName name="Nutrition" localSheetId="19">#REF!</definedName>
    <definedName name="Nutrition" localSheetId="20">#REF!</definedName>
    <definedName name="Nutrition" localSheetId="21">#REF!</definedName>
    <definedName name="Nutrition" localSheetId="22">#REF!</definedName>
    <definedName name="Nutrition" localSheetId="23">#REF!</definedName>
    <definedName name="Nutrition" localSheetId="25">#REF!</definedName>
    <definedName name="Nutrition" localSheetId="27">#REF!</definedName>
    <definedName name="Nutrition" localSheetId="31">'dem38'!#REF!</definedName>
    <definedName name="Nutrition" localSheetId="34">#REF!</definedName>
    <definedName name="Nutrition" localSheetId="36">#REF!</definedName>
    <definedName name="Nutrition" localSheetId="37">#REF!</definedName>
    <definedName name="Nutrition" localSheetId="5">#REF!</definedName>
    <definedName name="Nutrition" localSheetId="7">#REF!</definedName>
    <definedName name="Nutrition" localSheetId="11">#REF!</definedName>
    <definedName name="Nutrition">#REF!</definedName>
    <definedName name="oap" localSheetId="14">'dem15'!#REF!</definedName>
    <definedName name="oap" localSheetId="31">'dem38'!#REF!</definedName>
    <definedName name="oapCap" localSheetId="14">'dem15'!#REF!</definedName>
    <definedName name="oas" localSheetId="8">'dem10'!#REF!</definedName>
    <definedName name="oas" localSheetId="10">'dem12'!#REF!</definedName>
    <definedName name="oas" localSheetId="19">'dem21'!#REF!</definedName>
    <definedName name="oas" localSheetId="20">'dem22'!#REF!</definedName>
    <definedName name="oges" localSheetId="9">'dem11'!#REF!</definedName>
    <definedName name="oges" localSheetId="12">#REF!</definedName>
    <definedName name="oges" localSheetId="15">'dem16'!#REF!</definedName>
    <definedName name="oges" localSheetId="16">#REF!</definedName>
    <definedName name="oges" localSheetId="2">#REF!</definedName>
    <definedName name="oges" localSheetId="18">#REF!</definedName>
    <definedName name="oges" localSheetId="19">#REF!</definedName>
    <definedName name="oges" localSheetId="21">#REF!</definedName>
    <definedName name="oges" localSheetId="22">#REF!</definedName>
    <definedName name="oges" localSheetId="23">#REF!</definedName>
    <definedName name="oges" localSheetId="25">#REF!</definedName>
    <definedName name="oges" localSheetId="27">#REF!</definedName>
    <definedName name="oges" localSheetId="32">#REF!</definedName>
    <definedName name="oges" localSheetId="34">#REF!</definedName>
    <definedName name="oges" localSheetId="35">'dem41'!#REF!</definedName>
    <definedName name="oges" localSheetId="36">#REF!</definedName>
    <definedName name="oges" localSheetId="37">#REF!</definedName>
    <definedName name="oges" localSheetId="5">#REF!</definedName>
    <definedName name="oges" localSheetId="7">#REF!</definedName>
    <definedName name="oges" localSheetId="11">#REF!</definedName>
    <definedName name="oges">#REF!</definedName>
    <definedName name="ordp" localSheetId="30">'Dem35'!#REF!</definedName>
    <definedName name="ordp" localSheetId="31">'dem38'!#REF!</definedName>
    <definedName name="ordpcap" localSheetId="30">'Dem35'!#REF!</definedName>
    <definedName name="ordprec" localSheetId="30">'Dem35'!#REF!</definedName>
    <definedName name="osap" localSheetId="23">'dem28'!#REF!</definedName>
    <definedName name="osap" localSheetId="24">'dem29'!#REF!</definedName>
    <definedName name="osapcap" localSheetId="23">'dem28'!#REF!</definedName>
    <definedName name="osapcap" localSheetId="24">'dem29'!#REF!</definedName>
    <definedName name="osr" localSheetId="31">'dem38'!#REF!</definedName>
    <definedName name="ossrec" localSheetId="5">'dem6'!#REF!</definedName>
    <definedName name="otd" localSheetId="10">'dem12'!#REF!</definedName>
    <definedName name="otdrec" localSheetId="10">'dem12'!#REF!</definedName>
    <definedName name="otdrec" localSheetId="35">'dem41'!#REF!</definedName>
    <definedName name="pao" localSheetId="8">'dem10'!#REF!</definedName>
    <definedName name="penrec" localSheetId="8">'dem10'!#REF!</definedName>
    <definedName name="pension" localSheetId="8">'dem10'!#REF!</definedName>
    <definedName name="pension" localSheetId="12">#REF!</definedName>
    <definedName name="pension" localSheetId="14">#REF!</definedName>
    <definedName name="pension" localSheetId="16">#REF!</definedName>
    <definedName name="pension" localSheetId="18">'dem20'!#REF!</definedName>
    <definedName name="pension" localSheetId="19">#REF!</definedName>
    <definedName name="pension" localSheetId="21">#REF!</definedName>
    <definedName name="pension" localSheetId="22">#REF!</definedName>
    <definedName name="pension" localSheetId="23">#REF!</definedName>
    <definedName name="pension" localSheetId="25">#REF!</definedName>
    <definedName name="pension" localSheetId="27">#REF!</definedName>
    <definedName name="pension" localSheetId="32">#REF!</definedName>
    <definedName name="pension" localSheetId="34">#REF!</definedName>
    <definedName name="pension" localSheetId="36">#REF!</definedName>
    <definedName name="pension" localSheetId="37">#REF!</definedName>
    <definedName name="pension" localSheetId="5">#REF!</definedName>
    <definedName name="pension" localSheetId="7">#REF!</definedName>
    <definedName name="pension" localSheetId="11">#REF!</definedName>
    <definedName name="pension">#REF!</definedName>
    <definedName name="plant" localSheetId="15">'dem16'!#REF!</definedName>
    <definedName name="powCaprec" localSheetId="25">'dem30'!#REF!</definedName>
    <definedName name="powCaprec" localSheetId="26">'dem31'!#REF!</definedName>
    <definedName name="Power" localSheetId="25">'dem30'!#REF!</definedName>
    <definedName name="Power" localSheetId="26">'dem31'!#REF!</definedName>
    <definedName name="power" localSheetId="31">'dem38'!#REF!</definedName>
    <definedName name="powercap" localSheetId="25">'dem30'!#REF!</definedName>
    <definedName name="powercap" localSheetId="26">'dem31'!#REF!</definedName>
    <definedName name="powerrec" localSheetId="25">'dem30'!#REF!</definedName>
    <definedName name="powerrec" localSheetId="26">'dem31'!#REF!</definedName>
    <definedName name="powerrec1" localSheetId="25">'dem30'!#REF!</definedName>
    <definedName name="powerrec1" localSheetId="26">'dem31'!#REF!</definedName>
    <definedName name="powloan" localSheetId="25">'dem30'!#REF!</definedName>
    <definedName name="powloan" localSheetId="26">'dem31'!#REF!</definedName>
    <definedName name="_xlnm.Print_Area" localSheetId="8">'dem10'!$A$1:$H$55</definedName>
    <definedName name="_xlnm.Print_Area" localSheetId="9">'dem11'!$A$1:$H$30</definedName>
    <definedName name="_xlnm.Print_Area" localSheetId="10">'dem12'!$A$1:$H$103</definedName>
    <definedName name="_xlnm.Print_Area" localSheetId="12">'dem13'!$A$1:$H$123</definedName>
    <definedName name="_xlnm.Print_Area" localSheetId="13">'dem14'!$A$1:$H$96</definedName>
    <definedName name="_xlnm.Print_Area" localSheetId="14">'dem15'!$A$1:$H$44</definedName>
    <definedName name="_xlnm.Print_Area" localSheetId="15">'dem16'!$A$1:$H$51</definedName>
    <definedName name="_xlnm.Print_Area" localSheetId="16">'dem18'!$A$1:$H$36</definedName>
    <definedName name="_xlnm.Print_Area" localSheetId="17">'dem19'!$A$1:$H$28</definedName>
    <definedName name="_xlnm.Print_Area" localSheetId="2">'dem2'!$A$1:$H$74</definedName>
    <definedName name="_xlnm.Print_Area" localSheetId="18">'dem20'!$A$1:$H$31</definedName>
    <definedName name="_xlnm.Print_Area" localSheetId="19">'dem21'!$A$1:$H$28</definedName>
    <definedName name="_xlnm.Print_Area" localSheetId="20">'dem22'!$A$1:$H$91</definedName>
    <definedName name="_xlnm.Print_Area" localSheetId="21">'dem24'!$A$1:$H$50</definedName>
    <definedName name="_xlnm.Print_Area" localSheetId="22">'dem26'!$A$1:$H$26</definedName>
    <definedName name="_xlnm.Print_Area" localSheetId="23">'dem28'!$A$1:$H$29</definedName>
    <definedName name="_xlnm.Print_Area" localSheetId="24">'dem29'!$A$1:$H$26</definedName>
    <definedName name="_xlnm.Print_Area" localSheetId="3">'dem3'!$A$1:$H$63</definedName>
    <definedName name="_xlnm.Print_Area" localSheetId="25">'dem30'!$A$1:$H$42</definedName>
    <definedName name="_xlnm.Print_Area" localSheetId="26">'dem31'!$A$1:$H$77</definedName>
    <definedName name="_xlnm.Print_Area" localSheetId="27">'dem32'!$A$1:$H$29</definedName>
    <definedName name="_xlnm.Print_Area" localSheetId="28">'dem33'!$A$1:$H$31</definedName>
    <definedName name="_xlnm.Print_Area" localSheetId="29">'dem34'!$A$1:$H$106</definedName>
    <definedName name="_xlnm.Print_Area" localSheetId="30">'Dem35'!$A$1:$H$135</definedName>
    <definedName name="_xlnm.Print_Area" localSheetId="31">'dem38'!$A$1:$H$63</definedName>
    <definedName name="_xlnm.Print_Area" localSheetId="32">'dem39'!$A$1:$H$64</definedName>
    <definedName name="_xlnm.Print_Area" localSheetId="33">'dem40'!$A$1:$H$61</definedName>
    <definedName name="_xlnm.Print_Area" localSheetId="34">dem40A!$A$1:$H$61</definedName>
    <definedName name="_xlnm.Print_Area" localSheetId="35">'dem41'!$A$1:$H$122</definedName>
    <definedName name="_xlnm.Print_Area" localSheetId="36">'dem43'!$A$1:$H$48</definedName>
    <definedName name="_xlnm.Print_Area" localSheetId="37">'dem46'!$A$1:$H$33</definedName>
    <definedName name="_xlnm.Print_Area" localSheetId="4">'dem5'!$A$1:$H$52</definedName>
    <definedName name="_xlnm.Print_Area" localSheetId="5">'dem6'!$A$1:$J$33</definedName>
    <definedName name="_xlnm.Print_Area" localSheetId="6">'dem7'!$A$1:$H$86</definedName>
    <definedName name="_xlnm.Print_Area" localSheetId="7">'dem8'!$A$1:$H$27</definedName>
    <definedName name="_xlnm.Print_Area" localSheetId="11">gov!$A$1:$H$31</definedName>
    <definedName name="_xlnm.Print_Area" localSheetId="0">Introduc.!$A$1:$C$85</definedName>
    <definedName name="_xlnm.Print_Area" localSheetId="1">Rev_Cap!$A$1:$H$46</definedName>
    <definedName name="_xlnm.Print_Titles" localSheetId="8">'dem10'!$15:$16</definedName>
    <definedName name="_xlnm.Print_Titles" localSheetId="9">'dem11'!$13:$15</definedName>
    <definedName name="_xlnm.Print_Titles" localSheetId="10">'dem12'!$12:$14</definedName>
    <definedName name="_xlnm.Print_Titles" localSheetId="12">'dem13'!$12:$14</definedName>
    <definedName name="_xlnm.Print_Titles" localSheetId="13">'dem14'!$13:$15</definedName>
    <definedName name="_xlnm.Print_Titles" localSheetId="14">'dem15'!$12:$13</definedName>
    <definedName name="_xlnm.Print_Titles" localSheetId="15">'dem16'!$13:$15</definedName>
    <definedName name="_xlnm.Print_Titles" localSheetId="16">'dem18'!$11:$13</definedName>
    <definedName name="_xlnm.Print_Titles" localSheetId="17">'dem19'!$12:$14</definedName>
    <definedName name="_xlnm.Print_Titles" localSheetId="2">'dem2'!$13:$14</definedName>
    <definedName name="_xlnm.Print_Titles" localSheetId="18">'dem20'!$16:$17</definedName>
    <definedName name="_xlnm.Print_Titles" localSheetId="19">'dem21'!$13:$14</definedName>
    <definedName name="_xlnm.Print_Titles" localSheetId="20">'dem22'!$12:$13</definedName>
    <definedName name="_xlnm.Print_Titles" localSheetId="21">'dem24'!$16:$18</definedName>
    <definedName name="_xlnm.Print_Titles" localSheetId="22">'dem26'!$13:$14</definedName>
    <definedName name="_xlnm.Print_Titles" localSheetId="23">'dem28'!$13:$15</definedName>
    <definedName name="_xlnm.Print_Titles" localSheetId="24">'dem29'!$12:$14</definedName>
    <definedName name="_xlnm.Print_Titles" localSheetId="3">'dem3'!$12:$14</definedName>
    <definedName name="_xlnm.Print_Titles" localSheetId="25">'dem30'!$12:$14</definedName>
    <definedName name="_xlnm.Print_Titles" localSheetId="26">'dem31'!$13:$15</definedName>
    <definedName name="_xlnm.Print_Titles" localSheetId="27">'dem32'!$13:$15</definedName>
    <definedName name="_xlnm.Print_Titles" localSheetId="28">'dem33'!$12:$14</definedName>
    <definedName name="_xlnm.Print_Titles" localSheetId="29">'dem34'!$12:$14</definedName>
    <definedName name="_xlnm.Print_Titles" localSheetId="30">'Dem35'!$12:$14</definedName>
    <definedName name="_xlnm.Print_Titles" localSheetId="31">'dem38'!$12:$14</definedName>
    <definedName name="_xlnm.Print_Titles" localSheetId="32">'dem39'!$12:$14</definedName>
    <definedName name="_xlnm.Print_Titles" localSheetId="33">'dem40'!$12:$14</definedName>
    <definedName name="_xlnm.Print_Titles" localSheetId="34">dem40A!$12:$14</definedName>
    <definedName name="_xlnm.Print_Titles" localSheetId="35">'dem41'!$13:$14</definedName>
    <definedName name="_xlnm.Print_Titles" localSheetId="36">'dem43'!$12:$14</definedName>
    <definedName name="_xlnm.Print_Titles" localSheetId="37">'dem46'!$12:$14</definedName>
    <definedName name="_xlnm.Print_Titles" localSheetId="4">'dem5'!$14:$15</definedName>
    <definedName name="_xlnm.Print_Titles" localSheetId="5">'dem6'!$12:$15</definedName>
    <definedName name="_xlnm.Print_Titles" localSheetId="6">'dem7'!$12:$13</definedName>
    <definedName name="_xlnm.Print_Titles" localSheetId="7">'dem8'!$12:$14</definedName>
    <definedName name="_xlnm.Print_Titles" localSheetId="11">gov!$13:$15</definedName>
    <definedName name="_xlnm.Print_Titles" localSheetId="0">Introduc.!$5:$5</definedName>
    <definedName name="_xlnm.Print_Titles" localSheetId="1">Rev_Cap!$4:$6</definedName>
    <definedName name="public" localSheetId="31">'dem38'!#REF!</definedName>
    <definedName name="pw" localSheetId="12">'dem13'!#REF!</definedName>
    <definedName name="pw" localSheetId="2">#REF!</definedName>
    <definedName name="pw" localSheetId="19">#REF!</definedName>
    <definedName name="pw" localSheetId="21">#REF!</definedName>
    <definedName name="pw" localSheetId="23">#REF!</definedName>
    <definedName name="pw" localSheetId="3">'dem3'!#REF!</definedName>
    <definedName name="pw" localSheetId="25">'dem30'!#REF!</definedName>
    <definedName name="pw" localSheetId="26">'dem31'!#REF!</definedName>
    <definedName name="pw" localSheetId="27">'dem32'!#REF!</definedName>
    <definedName name="pw" localSheetId="28">'dem33'!#REF!</definedName>
    <definedName name="pw" localSheetId="29">'dem34'!#REF!</definedName>
    <definedName name="pw" localSheetId="34">#REF!</definedName>
    <definedName name="pw" localSheetId="35">'dem41'!#REF!</definedName>
    <definedName name="pw" localSheetId="36">#REF!</definedName>
    <definedName name="pw" localSheetId="37">#REF!</definedName>
    <definedName name="pw" localSheetId="5">#REF!</definedName>
    <definedName name="pw" localSheetId="6">'dem7'!#REF!</definedName>
    <definedName name="pw" localSheetId="7">'dem8'!#REF!</definedName>
    <definedName name="pw" localSheetId="11">#REF!</definedName>
    <definedName name="pw">#REF!</definedName>
    <definedName name="pwcap" localSheetId="14">#REF!</definedName>
    <definedName name="pwcap" localSheetId="16">#REF!</definedName>
    <definedName name="pwcap" localSheetId="18">#REF!</definedName>
    <definedName name="pwcap" localSheetId="19">'dem21'!#REF!</definedName>
    <definedName name="pwcap" localSheetId="20">'dem22'!#REF!</definedName>
    <definedName name="pwcap" localSheetId="21">#REF!</definedName>
    <definedName name="pwcap" localSheetId="22">#REF!</definedName>
    <definedName name="pwcap" localSheetId="23">#REF!</definedName>
    <definedName name="pwcap" localSheetId="3">'dem3'!#REF!</definedName>
    <definedName name="pwcap" localSheetId="25">'dem30'!#REF!</definedName>
    <definedName name="pwcap" localSheetId="26">'dem31'!#REF!</definedName>
    <definedName name="pwcap" localSheetId="27">#REF!</definedName>
    <definedName name="pwcap" localSheetId="34">#REF!</definedName>
    <definedName name="pwcap" localSheetId="36">#REF!</definedName>
    <definedName name="pwcap" localSheetId="37">#REF!</definedName>
    <definedName name="pwcap" localSheetId="5">#REF!</definedName>
    <definedName name="pwcap" localSheetId="7">#REF!</definedName>
    <definedName name="pwcap" localSheetId="11">#REF!</definedName>
    <definedName name="pwcap">#REF!</definedName>
    <definedName name="pwrec" localSheetId="12">'dem13'!#REF!</definedName>
    <definedName name="pwrec" localSheetId="3">'dem3'!#REF!</definedName>
    <definedName name="rb" localSheetId="25">'dem30'!#REF!</definedName>
    <definedName name="rb" localSheetId="26">'dem31'!#REF!</definedName>
    <definedName name="rb" localSheetId="29">'dem34'!#REF!</definedName>
    <definedName name="rb" localSheetId="30">'Dem35'!#REF!</definedName>
    <definedName name="rbcap" localSheetId="15">'dem16'!#REF!</definedName>
    <definedName name="rbcap" localSheetId="29">'dem34'!#REF!</definedName>
    <definedName name="rbcap" localSheetId="30">'Dem35'!#REF!</definedName>
    <definedName name="rbrec" localSheetId="29">'dem34'!#REF!</definedName>
    <definedName name="rbrec" localSheetId="30">'Dem35'!#REF!</definedName>
    <definedName name="rbrec3" localSheetId="29">'dem34'!#REF!</definedName>
    <definedName name="re" localSheetId="30">'Dem35'!#REF!</definedName>
    <definedName name="RE" localSheetId="31">'dem38'!#REF!</definedName>
    <definedName name="rec" localSheetId="12">'dem13'!#REF!</definedName>
    <definedName name="rec" localSheetId="14">#REF!</definedName>
    <definedName name="rec" localSheetId="16">#REF!</definedName>
    <definedName name="rec" localSheetId="18">'dem20'!#REF!</definedName>
    <definedName name="rec" localSheetId="19">'dem21'!#REF!</definedName>
    <definedName name="rec" localSheetId="20">'dem22'!#REF!</definedName>
    <definedName name="rec" localSheetId="21">#REF!</definedName>
    <definedName name="rec" localSheetId="22">#REF!</definedName>
    <definedName name="rec" localSheetId="23">#REF!</definedName>
    <definedName name="rec" localSheetId="25">'dem30'!#REF!</definedName>
    <definedName name="rec" localSheetId="26">'dem31'!#REF!</definedName>
    <definedName name="rec" localSheetId="27">#REF!</definedName>
    <definedName name="rec" localSheetId="31">'dem38'!#REF!</definedName>
    <definedName name="rec" localSheetId="32">#REF!</definedName>
    <definedName name="rec" localSheetId="34">#REF!</definedName>
    <definedName name="rec" localSheetId="35">'dem41'!#REF!</definedName>
    <definedName name="rec" localSheetId="36">#REF!</definedName>
    <definedName name="rec" localSheetId="37">#REF!</definedName>
    <definedName name="rec" localSheetId="5">#REF!</definedName>
    <definedName name="rec" localSheetId="6">'dem7'!#REF!</definedName>
    <definedName name="rec" localSheetId="7">'dem8'!#REF!</definedName>
    <definedName name="rec" localSheetId="11">#REF!</definedName>
    <definedName name="rec">#REF!</definedName>
    <definedName name="recPAO" localSheetId="8">'dem10'!#REF!</definedName>
    <definedName name="recST" localSheetId="8">'dem10'!#REF!</definedName>
    <definedName name="reform" localSheetId="9">#REF!</definedName>
    <definedName name="reform" localSheetId="14">#REF!</definedName>
    <definedName name="reform" localSheetId="16">#REF!</definedName>
    <definedName name="reform" localSheetId="18">#REF!</definedName>
    <definedName name="reform" localSheetId="19">'dem21'!#REF!</definedName>
    <definedName name="reform" localSheetId="20">'dem22'!#REF!</definedName>
    <definedName name="reform" localSheetId="21">#REF!</definedName>
    <definedName name="reform" localSheetId="22">#REF!</definedName>
    <definedName name="reform" localSheetId="23">#REF!</definedName>
    <definedName name="reform" localSheetId="25">#REF!</definedName>
    <definedName name="reform" localSheetId="27">#REF!</definedName>
    <definedName name="reform" localSheetId="32">#REF!</definedName>
    <definedName name="reform" localSheetId="34">#REF!</definedName>
    <definedName name="reform" localSheetId="36">#REF!</definedName>
    <definedName name="reform" localSheetId="37">#REF!</definedName>
    <definedName name="reform" localSheetId="5">#REF!</definedName>
    <definedName name="reform" localSheetId="7">#REF!</definedName>
    <definedName name="reform" localSheetId="11">#REF!</definedName>
    <definedName name="reform">#REF!</definedName>
    <definedName name="research" localSheetId="31">'dem38'!#REF!</definedName>
    <definedName name="revise" localSheetId="8">'dem10'!$D$49:$H$49</definedName>
    <definedName name="revise" localSheetId="9">'dem11'!$D$30:$H$30</definedName>
    <definedName name="revise" localSheetId="10">'dem12'!$D$122:$H$122</definedName>
    <definedName name="revise" localSheetId="12">'dem13'!$D$137:$H$137</definedName>
    <definedName name="revise" localSheetId="13">'dem14'!#REF!</definedName>
    <definedName name="revise" localSheetId="14">'dem15'!$D$44:$H$44</definedName>
    <definedName name="revise" localSheetId="15">'dem16'!$D$68:$H$68</definedName>
    <definedName name="revise" localSheetId="16">'dem18'!$D$45:$H$45</definedName>
    <definedName name="revise" localSheetId="17">'dem19'!$D$54:$H$54</definedName>
    <definedName name="revise" localSheetId="2">'dem2'!#REF!</definedName>
    <definedName name="revise" localSheetId="18">'dem20'!$D$45:$H$45</definedName>
    <definedName name="revise" localSheetId="19">'dem21'!$D$40:$H$40</definedName>
    <definedName name="revise" localSheetId="20">'dem22'!$D$102:$H$102</definedName>
    <definedName name="revise" localSheetId="21">'dem24'!$D$64:$H$64</definedName>
    <definedName name="revise" localSheetId="22">'dem26'!$D$42:$H$42</definedName>
    <definedName name="revise" localSheetId="23">'dem28'!$D$44:$H$44</definedName>
    <definedName name="revise" localSheetId="24">'dem29'!$D$43:$H$43</definedName>
    <definedName name="revise" localSheetId="3">'dem3'!$D$76:$H$76</definedName>
    <definedName name="revise" localSheetId="25">'dem30'!$D$54:$H$54</definedName>
    <definedName name="revise" localSheetId="26">'dem31'!#REF!</definedName>
    <definedName name="revise" localSheetId="27">'dem32'!$D$45:$H$45</definedName>
    <definedName name="revise" localSheetId="28">'dem33'!$D$48:$H$48</definedName>
    <definedName name="revise" localSheetId="29">'dem34'!$D$122:$H$122</definedName>
    <definedName name="revise" localSheetId="30">'Dem35'!$D$156:$H$156</definedName>
    <definedName name="revise" localSheetId="31">'dem38'!$D$76:$H$76</definedName>
    <definedName name="revise" localSheetId="32">'dem39'!$D$71:$H$71</definedName>
    <definedName name="revise" localSheetId="33">'dem40'!$D$79:$J$79</definedName>
    <definedName name="revise" localSheetId="34">dem40A!$D$83:$H$83</definedName>
    <definedName name="revise" localSheetId="35">'dem41'!$D$135:$H$135</definedName>
    <definedName name="revise" localSheetId="36">'dem43'!$D$63:$H$63</definedName>
    <definedName name="revise" localSheetId="37">'dem46'!$D$47:$H$47</definedName>
    <definedName name="revise" localSheetId="4">'dem5'!$D$58:$H$58</definedName>
    <definedName name="revise" localSheetId="5">'dem6'!$D$49:$J$49</definedName>
    <definedName name="revise" localSheetId="6">'dem7'!$D$94:$H$94</definedName>
    <definedName name="revise" localSheetId="7">'dem8'!$D$45:$H$45</definedName>
    <definedName name="revise" localSheetId="11">gov!$D$43:$H$43</definedName>
    <definedName name="revise">#REF!</definedName>
    <definedName name="roads" localSheetId="19">'dem21'!#REF!</definedName>
    <definedName name="roads" localSheetId="20">'dem22'!#REF!</definedName>
    <definedName name="roads" localSheetId="31">'dem38'!#REF!</definedName>
    <definedName name="roadsrec" localSheetId="29">'dem34'!#REF!</definedName>
    <definedName name="sc" localSheetId="30">'Dem35'!#REF!</definedName>
    <definedName name="scst" localSheetId="9">'dem11'!#REF!</definedName>
    <definedName name="scst" localSheetId="10">#REF!</definedName>
    <definedName name="scst" localSheetId="2">#REF!</definedName>
    <definedName name="scst" localSheetId="18">#REF!</definedName>
    <definedName name="scst" localSheetId="19">#REF!</definedName>
    <definedName name="scst" localSheetId="20">#REF!</definedName>
    <definedName name="scst" localSheetId="21">#REF!</definedName>
    <definedName name="scst" localSheetId="23">#REF!</definedName>
    <definedName name="scst" localSheetId="25">#REF!</definedName>
    <definedName name="scst" localSheetId="27">#REF!</definedName>
    <definedName name="scst" localSheetId="30">'Dem35'!#REF!</definedName>
    <definedName name="scst" localSheetId="31">'dem38'!#REF!</definedName>
    <definedName name="scst" localSheetId="34">#REF!</definedName>
    <definedName name="scst" localSheetId="36">#REF!</definedName>
    <definedName name="scst" localSheetId="37">#REF!</definedName>
    <definedName name="scst" localSheetId="5">#REF!</definedName>
    <definedName name="scst" localSheetId="7">#REF!</definedName>
    <definedName name="scst" localSheetId="11">#REF!</definedName>
    <definedName name="scst">#REF!</definedName>
    <definedName name="scstrec" localSheetId="31">'dem38'!#REF!</definedName>
    <definedName name="ses" localSheetId="19">'dem21'!#REF!</definedName>
    <definedName name="ses" localSheetId="20">'dem22'!#REF!</definedName>
    <definedName name="ses" localSheetId="23">'dem28'!#REF!</definedName>
    <definedName name="ses" localSheetId="24">'dem29'!#REF!</definedName>
    <definedName name="sesrec" localSheetId="23">'dem28'!#REF!</definedName>
    <definedName name="sesrec" localSheetId="24">'dem29'!#REF!</definedName>
    <definedName name="sgs" localSheetId="8">'dem10'!#REF!</definedName>
    <definedName name="sgs" localSheetId="13">'dem14'!#REF!</definedName>
    <definedName name="sgs" localSheetId="14">#REF!</definedName>
    <definedName name="sgs" localSheetId="16">#REF!</definedName>
    <definedName name="sgs" localSheetId="18">#REF!</definedName>
    <definedName name="sgs" localSheetId="19">'dem21'!#REF!</definedName>
    <definedName name="sgs" localSheetId="20">'dem22'!#REF!</definedName>
    <definedName name="sgs" localSheetId="21">'dem24'!#REF!</definedName>
    <definedName name="sgs" localSheetId="22">'dem26'!#REF!</definedName>
    <definedName name="sgs" localSheetId="23">#REF!</definedName>
    <definedName name="sgs" localSheetId="25">#REF!</definedName>
    <definedName name="sgs" localSheetId="27">#REF!</definedName>
    <definedName name="sgs" localSheetId="34">#REF!</definedName>
    <definedName name="sgs" localSheetId="36">#REF!</definedName>
    <definedName name="sgs" localSheetId="37">#REF!</definedName>
    <definedName name="sgs" localSheetId="5">#REF!</definedName>
    <definedName name="sgs" localSheetId="7">#REF!</definedName>
    <definedName name="sgs" localSheetId="11">#REF!</definedName>
    <definedName name="sgs">#REF!</definedName>
    <definedName name="sgsrec" localSheetId="8">'dem10'!#REF!</definedName>
    <definedName name="sgsrec" localSheetId="13">'dem14'!#REF!</definedName>
    <definedName name="sgsrec" localSheetId="19">#REF!</definedName>
    <definedName name="sgsrec" localSheetId="21">#REF!</definedName>
    <definedName name="sgsrec" localSheetId="23">#REF!</definedName>
    <definedName name="sgsrec" localSheetId="25">#REF!</definedName>
    <definedName name="sgsrec" localSheetId="27">#REF!</definedName>
    <definedName name="sgsrec" localSheetId="34">#REF!</definedName>
    <definedName name="sgsrec" localSheetId="36">#REF!</definedName>
    <definedName name="sgsrec" localSheetId="37">#REF!</definedName>
    <definedName name="sgsrec" localSheetId="7">#REF!</definedName>
    <definedName name="sgsrec" localSheetId="11">#REF!</definedName>
    <definedName name="sgsrec">#REF!</definedName>
    <definedName name="sinking" localSheetId="8">'dem10'!#REF!</definedName>
    <definedName name="social" localSheetId="8">'dem10'!#REF!</definedName>
    <definedName name="SocialSecurity" localSheetId="8">'dem10'!#REF!</definedName>
    <definedName name="SocialSecurity" localSheetId="10">#REF!</definedName>
    <definedName name="SocialSecurity" localSheetId="12">#REF!</definedName>
    <definedName name="SocialSecurity" localSheetId="13">'dem14'!#REF!</definedName>
    <definedName name="SocialSecurity" localSheetId="14">#REF!</definedName>
    <definedName name="SocialSecurity" localSheetId="16">#REF!</definedName>
    <definedName name="SocialSecurity" localSheetId="2">#REF!</definedName>
    <definedName name="SocialSecurity" localSheetId="18">#REF!</definedName>
    <definedName name="SocialSecurity" localSheetId="19">#REF!</definedName>
    <definedName name="SocialSecurity" localSheetId="20">#REF!</definedName>
    <definedName name="SocialSecurity" localSheetId="21">#REF!</definedName>
    <definedName name="SocialSecurity" localSheetId="22">#REF!</definedName>
    <definedName name="SocialSecurity" localSheetId="23">#REF!</definedName>
    <definedName name="SocialSecurity" localSheetId="25">#REF!</definedName>
    <definedName name="SocialSecurity" localSheetId="27">#REF!</definedName>
    <definedName name="SocialSecurity" localSheetId="31">'dem38'!#REF!</definedName>
    <definedName name="SocialSecurity" localSheetId="32">#REF!</definedName>
    <definedName name="SocialSecurity" localSheetId="34">#REF!</definedName>
    <definedName name="SocialSecurity" localSheetId="36">#REF!</definedName>
    <definedName name="SocialSecurity" localSheetId="37">#REF!</definedName>
    <definedName name="SocialSecurity" localSheetId="5">#REF!</definedName>
    <definedName name="SocialSecurity" localSheetId="7">#REF!</definedName>
    <definedName name="SocialSecurity" localSheetId="11">#REF!</definedName>
    <definedName name="SocialSecurity">#REF!</definedName>
    <definedName name="socialwelfare" localSheetId="9">#REF!</definedName>
    <definedName name="socialwelfare" localSheetId="10">#REF!</definedName>
    <definedName name="socialwelfare" localSheetId="12">#REF!</definedName>
    <definedName name="socialwelfare" localSheetId="14">#REF!</definedName>
    <definedName name="socialwelfare" localSheetId="16">#REF!</definedName>
    <definedName name="socialwelfare" localSheetId="2">#REF!</definedName>
    <definedName name="socialwelfare" localSheetId="18">#REF!</definedName>
    <definedName name="socialwelfare" localSheetId="19">#REF!</definedName>
    <definedName name="socialwelfare" localSheetId="20">#REF!</definedName>
    <definedName name="socialwelfare" localSheetId="21">#REF!</definedName>
    <definedName name="socialwelfare" localSheetId="22">#REF!</definedName>
    <definedName name="socialwelfare" localSheetId="23">#REF!</definedName>
    <definedName name="socialwelfare" localSheetId="25">#REF!</definedName>
    <definedName name="socialwelfare" localSheetId="27">#REF!</definedName>
    <definedName name="socialwelfare" localSheetId="31">'dem38'!#REF!</definedName>
    <definedName name="socialwelfare" localSheetId="32">#REF!</definedName>
    <definedName name="socialwelfare" localSheetId="34">#REF!</definedName>
    <definedName name="socialwelfare" localSheetId="36">#REF!</definedName>
    <definedName name="socialwelfare" localSheetId="37">#REF!</definedName>
    <definedName name="socialwelfare" localSheetId="5">#REF!</definedName>
    <definedName name="socialwelfare" localSheetId="7">#REF!</definedName>
    <definedName name="socialwelfare" localSheetId="11">#REF!</definedName>
    <definedName name="socialwelfare">#REF!</definedName>
    <definedName name="spfrd" localSheetId="9">#REF!</definedName>
    <definedName name="spfrd" localSheetId="10">'dem12'!#REF!</definedName>
    <definedName name="spfrd" localSheetId="12">#REF!</definedName>
    <definedName name="spfrd" localSheetId="14">#REF!</definedName>
    <definedName name="spfrd" localSheetId="18">#REF!</definedName>
    <definedName name="spfrd" localSheetId="19">#REF!</definedName>
    <definedName name="spfrd" localSheetId="21">#REF!</definedName>
    <definedName name="spfrd" localSheetId="22">#REF!</definedName>
    <definedName name="spfrd" localSheetId="23">#REF!</definedName>
    <definedName name="spfrd" localSheetId="25">#REF!</definedName>
    <definedName name="spfrd" localSheetId="27">#REF!</definedName>
    <definedName name="spfrd" localSheetId="30">'Dem35'!#REF!</definedName>
    <definedName name="spfrd" localSheetId="32">#REF!</definedName>
    <definedName name="spfrd" localSheetId="34">#REF!</definedName>
    <definedName name="spfrd" localSheetId="36">#REF!</definedName>
    <definedName name="spfrd" localSheetId="37">#REF!</definedName>
    <definedName name="spfrd" localSheetId="5">#REF!</definedName>
    <definedName name="spfrd" localSheetId="6">#REF!</definedName>
    <definedName name="spfrd" localSheetId="7">#REF!</definedName>
    <definedName name="spfrd" localSheetId="11">#REF!</definedName>
    <definedName name="spfrd">#REF!</definedName>
    <definedName name="sports" localSheetId="31">'dem38'!#REF!</definedName>
    <definedName name="sports" localSheetId="32">'dem39'!#REF!</definedName>
    <definedName name="spprg" localSheetId="31">'dem38'!#REF!</definedName>
    <definedName name="sss" localSheetId="9">#REF!</definedName>
    <definedName name="sss" localSheetId="14">#REF!</definedName>
    <definedName name="sss" localSheetId="18">#REF!</definedName>
    <definedName name="sss" localSheetId="19">'dem21'!#REF!</definedName>
    <definedName name="sss" localSheetId="20">'dem22'!#REF!</definedName>
    <definedName name="sss" localSheetId="21">#REF!</definedName>
    <definedName name="sss" localSheetId="22">#REF!</definedName>
    <definedName name="sss" localSheetId="23">#REF!</definedName>
    <definedName name="sss" localSheetId="25">#REF!</definedName>
    <definedName name="sss" localSheetId="26">#REF!</definedName>
    <definedName name="sss" localSheetId="27">#REF!</definedName>
    <definedName name="sss" localSheetId="30">'Dem35'!#REF!</definedName>
    <definedName name="sss" localSheetId="33">#REF!</definedName>
    <definedName name="sss" localSheetId="34">#REF!</definedName>
    <definedName name="sss" localSheetId="35">#REF!</definedName>
    <definedName name="sss" localSheetId="36">#REF!</definedName>
    <definedName name="sss" localSheetId="37">#REF!</definedName>
    <definedName name="sss" localSheetId="4">'dem5'!#REF!</definedName>
    <definedName name="sss" localSheetId="5">#REF!</definedName>
    <definedName name="sss" localSheetId="6">#REF!</definedName>
    <definedName name="sss" localSheetId="7">#REF!</definedName>
    <definedName name="sss" localSheetId="11">#REF!</definedName>
    <definedName name="sss">#REF!</definedName>
    <definedName name="sssrec" localSheetId="4">'dem5'!#REF!</definedName>
    <definedName name="sswrec1" localSheetId="31">'dem38'!#REF!</definedName>
    <definedName name="sswrec2" localSheetId="31">'dem38'!#REF!</definedName>
    <definedName name="st" localSheetId="8">'dem10'!#REF!</definedName>
    <definedName name="stamps" localSheetId="8">'dem10'!#REF!</definedName>
    <definedName name="stidf" localSheetId="30">'Dem35'!#REF!</definedName>
    <definedName name="strec" localSheetId="8">'dem10'!#REF!</definedName>
    <definedName name="summary" localSheetId="8">'dem10'!#REF!</definedName>
    <definedName name="summary" localSheetId="9">'dem11'!#REF!</definedName>
    <definedName name="summary" localSheetId="10">'dem12'!$D$110:$H$110</definedName>
    <definedName name="summary" localSheetId="12">'dem13'!$D$127:$H$127</definedName>
    <definedName name="summary" localSheetId="13">'dem14'!$D$81:$H$81</definedName>
    <definedName name="summary" localSheetId="14">'dem15'!#REF!</definedName>
    <definedName name="summary" localSheetId="15">'dem16'!$D$61:$H$61</definedName>
    <definedName name="summary" localSheetId="16">'dem18'!$D$41:$H$41</definedName>
    <definedName name="summary" localSheetId="17">'dem19'!$D$44:$H$44</definedName>
    <definedName name="summary" localSheetId="2">'dem2'!#REF!</definedName>
    <definedName name="summary" localSheetId="18">'dem20'!$D$37:$H$37</definedName>
    <definedName name="summary" localSheetId="19">'dem21'!$D$33:$H$33</definedName>
    <definedName name="summary" localSheetId="20">'dem22'!$D$95:$H$95</definedName>
    <definedName name="summary" localSheetId="21">'dem24'!$D$59:$H$59</definedName>
    <definedName name="summary" localSheetId="22">'dem26'!$D$37:$H$37</definedName>
    <definedName name="summary" localSheetId="23">'dem28'!$D$34:$H$34</definedName>
    <definedName name="summary" localSheetId="24">'dem29'!$D$33:$H$33</definedName>
    <definedName name="summary" localSheetId="3">'dem3'!$D$69:$H$69</definedName>
    <definedName name="summary" localSheetId="25">'dem30'!$D$48:$H$48</definedName>
    <definedName name="summary" localSheetId="26">'dem31'!$D$51:$H$51</definedName>
    <definedName name="summary" localSheetId="27">'dem32'!$D$34:$H$34</definedName>
    <definedName name="summary" localSheetId="28">'dem33'!$D$31:$H$31</definedName>
    <definedName name="summary" localSheetId="29">'dem34'!$D$113:$H$113</definedName>
    <definedName name="summary" localSheetId="30">'Dem35'!$D$142:$H$142</definedName>
    <definedName name="summary" localSheetId="31">'dem38'!$D$65:$H$65</definedName>
    <definedName name="summary" localSheetId="32">'dem39'!$D$59:$H$59</definedName>
    <definedName name="summary" localSheetId="33">'dem40'!$D$72:$J$72</definedName>
    <definedName name="summary" localSheetId="34">dem40A!$D$76:$H$76</definedName>
    <definedName name="summary" localSheetId="35">'dem41'!$D$108:$H$108</definedName>
    <definedName name="summary" localSheetId="36">'dem43'!$D$53:$H$53</definedName>
    <definedName name="summary" localSheetId="37">'dem46'!$D$37:$H$37</definedName>
    <definedName name="summary" localSheetId="4">'dem5'!#REF!</definedName>
    <definedName name="summary" localSheetId="5">'dem6'!$D$43:$J$43</definedName>
    <definedName name="summary" localSheetId="6">'dem7'!$D$81:$H$81</definedName>
    <definedName name="summary" localSheetId="7">'dem8'!$D$33:$H$33</definedName>
    <definedName name="summary" localSheetId="11">gov!$D$33:$H$33</definedName>
    <definedName name="suspense" localSheetId="3">'dem3'!#REF!</definedName>
    <definedName name="suspense" localSheetId="29">'dem34'!#REF!</definedName>
    <definedName name="swc" localSheetId="10">'dem12'!#REF!</definedName>
    <definedName name="swc" localSheetId="19">#REF!</definedName>
    <definedName name="swc" localSheetId="21">#REF!</definedName>
    <definedName name="swc" localSheetId="23">#REF!</definedName>
    <definedName name="swc" localSheetId="25">#REF!</definedName>
    <definedName name="swc" localSheetId="27">#REF!</definedName>
    <definedName name="swc" localSheetId="31">'dem38'!#REF!</definedName>
    <definedName name="swc" localSheetId="34">#REF!</definedName>
    <definedName name="swc" localSheetId="36">#REF!</definedName>
    <definedName name="swc" localSheetId="37">#REF!</definedName>
    <definedName name="swc" localSheetId="5">#REF!</definedName>
    <definedName name="swc" localSheetId="7">#REF!</definedName>
    <definedName name="swc" localSheetId="11">#REF!</definedName>
    <definedName name="swc">#REF!</definedName>
    <definedName name="taarec" localSheetId="8">'dem10'!#REF!</definedName>
    <definedName name="tax" localSheetId="14">#REF!</definedName>
    <definedName name="tax" localSheetId="16">#REF!</definedName>
    <definedName name="tax" localSheetId="2">#REF!</definedName>
    <definedName name="tax" localSheetId="18">#REF!</definedName>
    <definedName name="tax" localSheetId="19">#REF!</definedName>
    <definedName name="tax" localSheetId="21">'dem24'!#REF!</definedName>
    <definedName name="tax" localSheetId="22">'dem26'!#REF!</definedName>
    <definedName name="tax" localSheetId="23">#REF!</definedName>
    <definedName name="tax" localSheetId="25">#REF!</definedName>
    <definedName name="tax" localSheetId="27">#REF!</definedName>
    <definedName name="tax" localSheetId="34">#REF!</definedName>
    <definedName name="tax" localSheetId="35">'dem41'!#REF!</definedName>
    <definedName name="tax" localSheetId="36">#REF!</definedName>
    <definedName name="tax" localSheetId="37">#REF!</definedName>
    <definedName name="tax" localSheetId="5">#REF!</definedName>
    <definedName name="tax" localSheetId="7">#REF!</definedName>
    <definedName name="tax" localSheetId="11">#REF!</definedName>
    <definedName name="tax">#REF!</definedName>
    <definedName name="techcap" localSheetId="6">'dem7'!#REF!</definedName>
    <definedName name="techcap" localSheetId="7">'dem8'!#REF!</definedName>
    <definedName name="technical" localSheetId="6">'dem7'!#REF!</definedName>
    <definedName name="technical" localSheetId="7">'dem8'!#REF!</definedName>
    <definedName name="techrec" localSheetId="6">'dem7'!#REF!</definedName>
    <definedName name="techrec" localSheetId="7">'dem8'!#REF!</definedName>
    <definedName name="teicap" localSheetId="16">'dem18'!#REF!</definedName>
    <definedName name="tourism" localSheetId="31">'dem38'!#REF!</definedName>
    <definedName name="Tourism" localSheetId="33">'dem40'!$D$31:$G$31</definedName>
    <definedName name="Tourism" localSheetId="34">dem40A!#REF!</definedName>
    <definedName name="tourismcap" localSheetId="33">'dem40'!$D$51:$G$51</definedName>
    <definedName name="tourismcap" localSheetId="34">dem40A!#REF!</definedName>
    <definedName name="tourismrec" localSheetId="33">'dem40'!$D$68:$M$68</definedName>
    <definedName name="tourismrec" localSheetId="34">dem40A!$D$72:$H$72</definedName>
    <definedName name="tourismRevenue" localSheetId="33">'dem40'!$E$10:$G$10</definedName>
    <definedName name="tourismRevenue" localSheetId="34">dem40A!$E$10:$G$10</definedName>
    <definedName name="Treasuryrec" localSheetId="8">'dem10'!#REF!</definedName>
    <definedName name="trec" localSheetId="33">'dem40'!#REF!</definedName>
    <definedName name="trec" localSheetId="34">dem40A!#REF!</definedName>
    <definedName name="UD" localSheetId="31">'dem38'!#REF!</definedName>
    <definedName name="udhd" localSheetId="12">#REF!</definedName>
    <definedName name="udhd" localSheetId="14">#REF!</definedName>
    <definedName name="udhd" localSheetId="2">#REF!</definedName>
    <definedName name="udhd" localSheetId="18">#REF!</definedName>
    <definedName name="udhd" localSheetId="19">#REF!</definedName>
    <definedName name="udhd" localSheetId="21">#REF!</definedName>
    <definedName name="udhd" localSheetId="22">#REF!</definedName>
    <definedName name="udhd" localSheetId="23">#REF!</definedName>
    <definedName name="udhd" localSheetId="25">#REF!</definedName>
    <definedName name="udhd" localSheetId="27">#REF!</definedName>
    <definedName name="udhd" localSheetId="32">#REF!</definedName>
    <definedName name="udhd" localSheetId="34">#REF!</definedName>
    <definedName name="udhd" localSheetId="35">'dem41'!#REF!</definedName>
    <definedName name="udhd" localSheetId="36">#REF!</definedName>
    <definedName name="udhd" localSheetId="37">#REF!</definedName>
    <definedName name="udhd" localSheetId="5">#REF!</definedName>
    <definedName name="udhd" localSheetId="7">#REF!</definedName>
    <definedName name="udhd" localSheetId="11">#REF!</definedName>
    <definedName name="udhd">#REF!</definedName>
    <definedName name="udhdcap" localSheetId="35">'dem41'!#REF!</definedName>
    <definedName name="udhdrec" localSheetId="35">'dem41'!#REF!</definedName>
    <definedName name="udrec" localSheetId="35">'dem41'!#REF!</definedName>
    <definedName name="udroad" localSheetId="35">'dem41'!#REF!</definedName>
    <definedName name="urbancap" localSheetId="9">#REF!</definedName>
    <definedName name="urbancap" localSheetId="12">#REF!</definedName>
    <definedName name="urbancap" localSheetId="14">#REF!</definedName>
    <definedName name="urbancap" localSheetId="16">#REF!</definedName>
    <definedName name="urbancap" localSheetId="2">#REF!</definedName>
    <definedName name="urbancap" localSheetId="18">#REF!</definedName>
    <definedName name="urbancap" localSheetId="19">#REF!</definedName>
    <definedName name="urbancap" localSheetId="21">#REF!</definedName>
    <definedName name="urbancap" localSheetId="22">#REF!</definedName>
    <definedName name="urbancap" localSheetId="23">#REF!</definedName>
    <definedName name="urbancap" localSheetId="25">#REF!</definedName>
    <definedName name="urbancap" localSheetId="27">#REF!</definedName>
    <definedName name="urbancap" localSheetId="32">#REF!</definedName>
    <definedName name="urbancap" localSheetId="34">#REF!</definedName>
    <definedName name="urbancap" localSheetId="35">'dem41'!#REF!</definedName>
    <definedName name="urbancap" localSheetId="36">#REF!</definedName>
    <definedName name="urbancap" localSheetId="37">#REF!</definedName>
    <definedName name="urbancap" localSheetId="5">#REF!</definedName>
    <definedName name="urbancap" localSheetId="7">#REF!</definedName>
    <definedName name="urbancap" localSheetId="11">#REF!</definedName>
    <definedName name="urbancap">#REF!</definedName>
    <definedName name="urbanDevelopment" localSheetId="35">'dem41'!$E$13:$G$13</definedName>
    <definedName name="village" localSheetId="31">'dem38'!#REF!</definedName>
    <definedName name="voted" localSheetId="9">'dem11'!#REF!</definedName>
    <definedName name="voted" localSheetId="10">'dem12'!#REF!</definedName>
    <definedName name="Voted" localSheetId="12">#REF!</definedName>
    <definedName name="voted" localSheetId="13">'dem14'!#REF!</definedName>
    <definedName name="voted" localSheetId="14">'dem15'!$E$10:$G$10</definedName>
    <definedName name="voted" localSheetId="15">'dem16'!$E$14:$G$14</definedName>
    <definedName name="voted" localSheetId="16">'dem18'!$E$9:$G$9</definedName>
    <definedName name="voted" localSheetId="17">'dem19'!$E$11:$G$11</definedName>
    <definedName name="Voted" localSheetId="2">#REF!</definedName>
    <definedName name="Voted" localSheetId="18">#REF!</definedName>
    <definedName name="Voted" localSheetId="19">#REF!</definedName>
    <definedName name="Voted" localSheetId="20">#REF!</definedName>
    <definedName name="Voted" localSheetId="21">'dem24'!#REF!</definedName>
    <definedName name="Voted" localSheetId="22">'dem26'!#REF!</definedName>
    <definedName name="Voted" localSheetId="23">'dem28'!$E$12:$G$12</definedName>
    <definedName name="Voted" localSheetId="24">'dem29'!$E$11:$G$11</definedName>
    <definedName name="Voted" localSheetId="25">'dem30'!#REF!</definedName>
    <definedName name="Voted" localSheetId="26">'dem31'!#REF!</definedName>
    <definedName name="Voted" localSheetId="27">'dem32'!$E$12:$G$12</definedName>
    <definedName name="Voted" localSheetId="28">'dem33'!$E$11:$G$11</definedName>
    <definedName name="Voted" localSheetId="29">'dem34'!$E$10:$G$10</definedName>
    <definedName name="Voted" localSheetId="30">'Dem35'!#REF!</definedName>
    <definedName name="Voted" localSheetId="31">'dem38'!$E$12:$G$12</definedName>
    <definedName name="Voted" localSheetId="32">'dem39'!$E$9:$G$9</definedName>
    <definedName name="Voted" localSheetId="33">'dem40'!$E$10:$G$10</definedName>
    <definedName name="Voted" localSheetId="34">dem40A!$E$10:$G$10</definedName>
    <definedName name="Voted" localSheetId="35">'dem41'!$E$13:$G$13</definedName>
    <definedName name="Voted" localSheetId="36">#REF!</definedName>
    <definedName name="Voted" localSheetId="37">#REF!</definedName>
    <definedName name="Voted" localSheetId="5">#REF!</definedName>
    <definedName name="Voted" localSheetId="7">#REF!</definedName>
    <definedName name="Voted" localSheetId="11">#REF!</definedName>
    <definedName name="Voted">#REF!</definedName>
    <definedName name="vsi" localSheetId="15">'dem16'!#REF!</definedName>
    <definedName name="vsicap" localSheetId="15">'dem16'!#REF!</definedName>
    <definedName name="vsirec" localSheetId="15">'dem16'!$D$49:$H$49</definedName>
    <definedName name="wareCaprec" localSheetId="9">'dem11'!#REF!</definedName>
    <definedName name="warerec" localSheetId="9">'dem11'!#REF!</definedName>
    <definedName name="water" localSheetId="2">#REF!</definedName>
    <definedName name="water" localSheetId="18">#REF!</definedName>
    <definedName name="water" localSheetId="19">'dem21'!#REF!</definedName>
    <definedName name="water" localSheetId="20">'dem22'!#REF!</definedName>
    <definedName name="water" localSheetId="21">#REF!</definedName>
    <definedName name="water" localSheetId="23">#REF!</definedName>
    <definedName name="water" localSheetId="25">#REF!</definedName>
    <definedName name="water" localSheetId="27">'dem32'!#REF!</definedName>
    <definedName name="water" localSheetId="28">'dem33'!#REF!</definedName>
    <definedName name="water" localSheetId="30">'Dem35'!#REF!</definedName>
    <definedName name="water" localSheetId="31">'dem38'!#REF!</definedName>
    <definedName name="water" localSheetId="34">#REF!</definedName>
    <definedName name="water" localSheetId="35">'dem41'!#REF!</definedName>
    <definedName name="water" localSheetId="36">#REF!</definedName>
    <definedName name="water" localSheetId="37">#REF!</definedName>
    <definedName name="water" localSheetId="4">#REF!</definedName>
    <definedName name="water" localSheetId="5">#REF!</definedName>
    <definedName name="water" localSheetId="7">#REF!</definedName>
    <definedName name="water" localSheetId="11">#REF!</definedName>
    <definedName name="water">#REF!</definedName>
    <definedName name="watercap" localSheetId="14">#REF!</definedName>
    <definedName name="watercap" localSheetId="16">#REF!</definedName>
    <definedName name="watercap" localSheetId="2">#REF!</definedName>
    <definedName name="watercap" localSheetId="18">#REF!</definedName>
    <definedName name="watercap" localSheetId="19">#REF!</definedName>
    <definedName name="watercap" localSheetId="21">#REF!</definedName>
    <definedName name="watercap" localSheetId="22">#REF!</definedName>
    <definedName name="watercap" localSheetId="23">#REF!</definedName>
    <definedName name="watercap" localSheetId="25">#REF!</definedName>
    <definedName name="watercap" localSheetId="27">'dem32'!#REF!</definedName>
    <definedName name="watercap" localSheetId="28">'dem33'!#REF!</definedName>
    <definedName name="watercap" localSheetId="30">'Dem35'!#REF!</definedName>
    <definedName name="watercap" localSheetId="34">#REF!</definedName>
    <definedName name="watercap" localSheetId="35">'dem41'!#REF!</definedName>
    <definedName name="watercap" localSheetId="36">#REF!</definedName>
    <definedName name="watercap" localSheetId="37">#REF!</definedName>
    <definedName name="watercap" localSheetId="4">#REF!</definedName>
    <definedName name="watercap" localSheetId="5">#REF!</definedName>
    <definedName name="watercap" localSheetId="7">#REF!</definedName>
    <definedName name="watercap" localSheetId="11">#REF!</definedName>
    <definedName name="watercap">#REF!</definedName>
    <definedName name="waterrec" localSheetId="30">'Dem35'!#REF!</definedName>
    <definedName name="welfarecap" localSheetId="10">#REF!</definedName>
    <definedName name="welfarecap" localSheetId="14">#REF!</definedName>
    <definedName name="welfarecap" localSheetId="16">#REF!</definedName>
    <definedName name="welfarecap" localSheetId="2">#REF!</definedName>
    <definedName name="welfarecap" localSheetId="18">#REF!</definedName>
    <definedName name="welfarecap" localSheetId="19">#REF!</definedName>
    <definedName name="welfarecap" localSheetId="20">#REF!</definedName>
    <definedName name="welfarecap" localSheetId="21">#REF!</definedName>
    <definedName name="welfarecap" localSheetId="22">#REF!</definedName>
    <definedName name="welfarecap" localSheetId="23">#REF!</definedName>
    <definedName name="welfarecap" localSheetId="25">#REF!</definedName>
    <definedName name="welfarecap" localSheetId="27">#REF!</definedName>
    <definedName name="welfarecap" localSheetId="31">'dem38'!#REF!</definedName>
    <definedName name="welfarecap" localSheetId="32">#REF!</definedName>
    <definedName name="welfarecap" localSheetId="34">#REF!</definedName>
    <definedName name="welfarecap" localSheetId="36">#REF!</definedName>
    <definedName name="welfarecap" localSheetId="37">#REF!</definedName>
    <definedName name="welfarecap" localSheetId="4">#REF!</definedName>
    <definedName name="welfarecap" localSheetId="5">#REF!</definedName>
    <definedName name="welfarecap" localSheetId="6">#REF!</definedName>
    <definedName name="welfarecap" localSheetId="7">#REF!</definedName>
    <definedName name="welfarecap" localSheetId="11">#REF!</definedName>
    <definedName name="welfarecap">#REF!</definedName>
    <definedName name="Z_0A01029B_7B3B_461F_BED3_37847DEE34DD_.wvu.FilterData" localSheetId="1" hidden="1">Rev_Cap!$A$6:$I$44</definedName>
    <definedName name="Z_0A01029B_7B3B_461F_BED3_37847DEE34DD_.wvu.PrintArea" localSheetId="0" hidden="1">Introduc.!$A$1:$C$41</definedName>
    <definedName name="Z_0A01029B_7B3B_461F_BED3_37847DEE34DD_.wvu.PrintArea" localSheetId="1" hidden="1">Rev_Cap!$A$1:$H$44</definedName>
    <definedName name="Z_11785445_139B_4A31_9FC3_9005FC3C3095_.wvu.FilterData" localSheetId="2" hidden="1">'dem2'!#REF!</definedName>
    <definedName name="Z_11785445_139B_4A31_9FC3_9005FC3C3095_.wvu.PrintArea" localSheetId="2" hidden="1">'dem2'!$A$1:$H$14</definedName>
    <definedName name="Z_11785445_139B_4A31_9FC3_9005FC3C3095_.wvu.PrintTitles" localSheetId="2" hidden="1">'dem2'!$13:$14</definedName>
    <definedName name="Z_11785445_139B_4A31_9FC3_9005FC3C3095_.wvu.Rows" localSheetId="2" hidden="1">'dem2'!#REF!</definedName>
    <definedName name="Z_20AC3EE6_0FC9_11D5_8064_004005726899_.wvu.FilterData" localSheetId="35" hidden="1">'dem41'!$C$108:$C$131</definedName>
    <definedName name="Z_239EE218_578E_4317_BEED_14D5D7089E27_.wvu.Cols" localSheetId="9" hidden="1">'dem11'!#REF!</definedName>
    <definedName name="Z_239EE218_578E_4317_BEED_14D5D7089E27_.wvu.Cols" localSheetId="10" hidden="1">'dem12'!#REF!</definedName>
    <definedName name="Z_239EE218_578E_4317_BEED_14D5D7089E27_.wvu.Cols" localSheetId="12" hidden="1">'dem13'!#REF!</definedName>
    <definedName name="Z_239EE218_578E_4317_BEED_14D5D7089E27_.wvu.Cols" localSheetId="15" hidden="1">'dem16'!#REF!</definedName>
    <definedName name="Z_239EE218_578E_4317_BEED_14D5D7089E27_.wvu.Cols" localSheetId="17" hidden="1">'dem19'!#REF!</definedName>
    <definedName name="Z_239EE218_578E_4317_BEED_14D5D7089E27_.wvu.Cols" localSheetId="2" hidden="1">'dem2'!#REF!</definedName>
    <definedName name="Z_239EE218_578E_4317_BEED_14D5D7089E27_.wvu.Cols" localSheetId="23" hidden="1">'dem28'!#REF!</definedName>
    <definedName name="Z_239EE218_578E_4317_BEED_14D5D7089E27_.wvu.Cols" localSheetId="24" hidden="1">'dem29'!#REF!</definedName>
    <definedName name="Z_239EE218_578E_4317_BEED_14D5D7089E27_.wvu.Cols" localSheetId="3" hidden="1">'dem3'!#REF!</definedName>
    <definedName name="Z_239EE218_578E_4317_BEED_14D5D7089E27_.wvu.Cols" localSheetId="25" hidden="1">'dem30'!#REF!</definedName>
    <definedName name="Z_239EE218_578E_4317_BEED_14D5D7089E27_.wvu.Cols" localSheetId="26" hidden="1">'dem31'!#REF!</definedName>
    <definedName name="Z_239EE218_578E_4317_BEED_14D5D7089E27_.wvu.Cols" localSheetId="27" hidden="1">'dem32'!#REF!</definedName>
    <definedName name="Z_239EE218_578E_4317_BEED_14D5D7089E27_.wvu.Cols" localSheetId="28" hidden="1">'dem33'!#REF!</definedName>
    <definedName name="Z_239EE218_578E_4317_BEED_14D5D7089E27_.wvu.Cols" localSheetId="29" hidden="1">'dem34'!#REF!</definedName>
    <definedName name="Z_239EE218_578E_4317_BEED_14D5D7089E27_.wvu.Cols" localSheetId="30" hidden="1">'Dem35'!#REF!</definedName>
    <definedName name="Z_239EE218_578E_4317_BEED_14D5D7089E27_.wvu.Cols" localSheetId="31" hidden="1">'dem38'!#REF!</definedName>
    <definedName name="Z_239EE218_578E_4317_BEED_14D5D7089E27_.wvu.Cols" localSheetId="32" hidden="1">'dem39'!#REF!</definedName>
    <definedName name="Z_239EE218_578E_4317_BEED_14D5D7089E27_.wvu.Cols" localSheetId="33" hidden="1">'dem40'!#REF!</definedName>
    <definedName name="Z_239EE218_578E_4317_BEED_14D5D7089E27_.wvu.Cols" localSheetId="34" hidden="1">dem40A!#REF!</definedName>
    <definedName name="Z_239EE218_578E_4317_BEED_14D5D7089E27_.wvu.Cols" localSheetId="35" hidden="1">'dem41'!#REF!</definedName>
    <definedName name="Z_239EE218_578E_4317_BEED_14D5D7089E27_.wvu.Cols" localSheetId="36" hidden="1">'dem43'!#REF!</definedName>
    <definedName name="Z_239EE218_578E_4317_BEED_14D5D7089E27_.wvu.Cols" localSheetId="37" hidden="1">'dem46'!#REF!</definedName>
    <definedName name="Z_239EE218_578E_4317_BEED_14D5D7089E27_.wvu.Cols" localSheetId="6" hidden="1">'dem7'!#REF!</definedName>
    <definedName name="Z_239EE218_578E_4317_BEED_14D5D7089E27_.wvu.Cols" localSheetId="7" hidden="1">'dem8'!#REF!</definedName>
    <definedName name="Z_239EE218_578E_4317_BEED_14D5D7089E27_.wvu.Cols" localSheetId="11" hidden="1">gov!#REF!</definedName>
    <definedName name="Z_239EE218_578E_4317_BEED_14D5D7089E27_.wvu.FilterData" localSheetId="8" hidden="1">'dem10'!$A$1:$H$51</definedName>
    <definedName name="Z_239EE218_578E_4317_BEED_14D5D7089E27_.wvu.FilterData" localSheetId="9" hidden="1">'dem11'!$B$1:$H$26</definedName>
    <definedName name="Z_239EE218_578E_4317_BEED_14D5D7089E27_.wvu.FilterData" localSheetId="10" hidden="1">'dem12'!$A$2:$H$96</definedName>
    <definedName name="Z_239EE218_578E_4317_BEED_14D5D7089E27_.wvu.FilterData" localSheetId="12" hidden="1">'dem13'!$A$1:$H$109</definedName>
    <definedName name="Z_239EE218_578E_4317_BEED_14D5D7089E27_.wvu.FilterData" localSheetId="13" hidden="1">'dem14'!$A$1:$H$79</definedName>
    <definedName name="Z_239EE218_578E_4317_BEED_14D5D7089E27_.wvu.FilterData" localSheetId="14" hidden="1">'dem15'!$A$1:$H$33</definedName>
    <definedName name="Z_239EE218_578E_4317_BEED_14D5D7089E27_.wvu.FilterData" localSheetId="15" hidden="1">'dem16'!$A$1:$H$15</definedName>
    <definedName name="Z_239EE218_578E_4317_BEED_14D5D7089E27_.wvu.FilterData" localSheetId="16" hidden="1">'dem18'!$A$1:$H$38</definedName>
    <definedName name="Z_239EE218_578E_4317_BEED_14D5D7089E27_.wvu.FilterData" localSheetId="17" hidden="1">'dem19'!$A$1:$H$14</definedName>
    <definedName name="Z_239EE218_578E_4317_BEED_14D5D7089E27_.wvu.FilterData" localSheetId="2" hidden="1">'dem2'!$A$1:$H$14</definedName>
    <definedName name="Z_239EE218_578E_4317_BEED_14D5D7089E27_.wvu.FilterData" localSheetId="18" hidden="1">'dem20'!$A$1:$H$17</definedName>
    <definedName name="Z_239EE218_578E_4317_BEED_14D5D7089E27_.wvu.FilterData" localSheetId="19" hidden="1">'dem21'!$A$1:$H$28</definedName>
    <definedName name="Z_239EE218_578E_4317_BEED_14D5D7089E27_.wvu.FilterData" localSheetId="20" hidden="1">'dem22'!$A$1:$H$79</definedName>
    <definedName name="Z_239EE218_578E_4317_BEED_14D5D7089E27_.wvu.FilterData" localSheetId="21" hidden="1">'dem24'!$A$1:$H$52</definedName>
    <definedName name="Z_239EE218_578E_4317_BEED_14D5D7089E27_.wvu.FilterData" localSheetId="22" hidden="1">'dem26'!$A$1:$H$30</definedName>
    <definedName name="Z_239EE218_578E_4317_BEED_14D5D7089E27_.wvu.FilterData" localSheetId="23" hidden="1">'dem28'!$A$1:$H$32</definedName>
    <definedName name="Z_239EE218_578E_4317_BEED_14D5D7089E27_.wvu.FilterData" localSheetId="24" hidden="1">'dem29'!$A$1:$H$31</definedName>
    <definedName name="Z_239EE218_578E_4317_BEED_14D5D7089E27_.wvu.FilterData" localSheetId="3" hidden="1">'dem3'!$A$1:$H$71</definedName>
    <definedName name="Z_239EE218_578E_4317_BEED_14D5D7089E27_.wvu.FilterData" localSheetId="25" hidden="1">'dem30'!$A$1:$H$45</definedName>
    <definedName name="Z_239EE218_578E_4317_BEED_14D5D7089E27_.wvu.FilterData" localSheetId="26" hidden="1">'dem31'!$A$1:$H$50</definedName>
    <definedName name="Z_239EE218_578E_4317_BEED_14D5D7089E27_.wvu.FilterData" localSheetId="27" hidden="1">'dem32'!$A$1:$H$15</definedName>
    <definedName name="Z_239EE218_578E_4317_BEED_14D5D7089E27_.wvu.FilterData" localSheetId="28" hidden="1">'dem33'!$A$1:$H$14</definedName>
    <definedName name="Z_239EE218_578E_4317_BEED_14D5D7089E27_.wvu.FilterData" localSheetId="29" hidden="1">'dem34'!$A$1:$H$14</definedName>
    <definedName name="Z_239EE218_578E_4317_BEED_14D5D7089E27_.wvu.FilterData" localSheetId="30" hidden="1">'Dem35'!$A$1:$H$14</definedName>
    <definedName name="Z_239EE218_578E_4317_BEED_14D5D7089E27_.wvu.FilterData" localSheetId="31" hidden="1">'dem38'!$A$1:$H$14</definedName>
    <definedName name="Z_239EE218_578E_4317_BEED_14D5D7089E27_.wvu.FilterData" localSheetId="32" hidden="1">'dem39'!$A$1:$H$14</definedName>
    <definedName name="Z_239EE218_578E_4317_BEED_14D5D7089E27_.wvu.FilterData" localSheetId="33" hidden="1">'dem40'!$A$1:$M$53</definedName>
    <definedName name="Z_239EE218_578E_4317_BEED_14D5D7089E27_.wvu.FilterData" localSheetId="34" hidden="1">dem40A!$A$1:$H$14</definedName>
    <definedName name="Z_239EE218_578E_4317_BEED_14D5D7089E27_.wvu.FilterData" localSheetId="35" hidden="1">'dem41'!$A$1:$H$131</definedName>
    <definedName name="Z_239EE218_578E_4317_BEED_14D5D7089E27_.wvu.FilterData" localSheetId="36" hidden="1">'dem43'!$A$1:$H$56</definedName>
    <definedName name="Z_239EE218_578E_4317_BEED_14D5D7089E27_.wvu.FilterData" localSheetId="37" hidden="1">'dem46'!$A$1:$H$40</definedName>
    <definedName name="Z_239EE218_578E_4317_BEED_14D5D7089E27_.wvu.FilterData" localSheetId="4" hidden="1">'dem5'!$A$1:$H$44</definedName>
    <definedName name="Z_239EE218_578E_4317_BEED_14D5D7089E27_.wvu.FilterData" localSheetId="5" hidden="1">'dem6'!$A$1:$J$35</definedName>
    <definedName name="Z_239EE218_578E_4317_BEED_14D5D7089E27_.wvu.FilterData" localSheetId="6" hidden="1">'dem7'!$A$1:$H$84</definedName>
    <definedName name="Z_239EE218_578E_4317_BEED_14D5D7089E27_.wvu.FilterData" localSheetId="7" hidden="1">'dem8'!$A$1:$H$37</definedName>
    <definedName name="Z_239EE218_578E_4317_BEED_14D5D7089E27_.wvu.FilterData" localSheetId="11" hidden="1">gov!$A$1:$H$36</definedName>
    <definedName name="Z_239EE218_578E_4317_BEED_14D5D7089E27_.wvu.PrintArea" localSheetId="8" hidden="1">'dem10'!$A$1:$H$43</definedName>
    <definedName name="Z_239EE218_578E_4317_BEED_14D5D7089E27_.wvu.PrintArea" localSheetId="9" hidden="1">'dem11'!$A$1:$H$26</definedName>
    <definedName name="Z_239EE218_578E_4317_BEED_14D5D7089E27_.wvu.PrintArea" localSheetId="10" hidden="1">'dem12'!$A$2:$H$96</definedName>
    <definedName name="Z_239EE218_578E_4317_BEED_14D5D7089E27_.wvu.PrintArea" localSheetId="12" hidden="1">'dem13'!$A$1:$H$109</definedName>
    <definedName name="Z_239EE218_578E_4317_BEED_14D5D7089E27_.wvu.PrintArea" localSheetId="13" hidden="1">'dem14'!$A$1:$H$79</definedName>
    <definedName name="Z_239EE218_578E_4317_BEED_14D5D7089E27_.wvu.PrintArea" localSheetId="14" hidden="1">'dem15'!$A$1:$H$33</definedName>
    <definedName name="Z_239EE218_578E_4317_BEED_14D5D7089E27_.wvu.PrintArea" localSheetId="15" hidden="1">'dem16'!$A$1:$H$15</definedName>
    <definedName name="Z_239EE218_578E_4317_BEED_14D5D7089E27_.wvu.PrintArea" localSheetId="16" hidden="1">'dem18'!$A$1:$H$14</definedName>
    <definedName name="Z_239EE218_578E_4317_BEED_14D5D7089E27_.wvu.PrintArea" localSheetId="17" hidden="1">'dem19'!$A$1:$H$14</definedName>
    <definedName name="Z_239EE218_578E_4317_BEED_14D5D7089E27_.wvu.PrintArea" localSheetId="2" hidden="1">'dem2'!$A$1:$H$14</definedName>
    <definedName name="Z_239EE218_578E_4317_BEED_14D5D7089E27_.wvu.PrintArea" localSheetId="18" hidden="1">'dem20'!$A$1:$H$17</definedName>
    <definedName name="Z_239EE218_578E_4317_BEED_14D5D7089E27_.wvu.PrintArea" localSheetId="19" hidden="1">'dem21'!$A$1:$H$28</definedName>
    <definedName name="Z_239EE218_578E_4317_BEED_14D5D7089E27_.wvu.PrintArea" localSheetId="20" hidden="1">'dem22'!$A$1:$H$79</definedName>
    <definedName name="Z_239EE218_578E_4317_BEED_14D5D7089E27_.wvu.PrintArea" localSheetId="21" hidden="1">'dem24'!$A$1:$H$18</definedName>
    <definedName name="Z_239EE218_578E_4317_BEED_14D5D7089E27_.wvu.PrintArea" localSheetId="22" hidden="1">'dem26'!$A$1:$H$14</definedName>
    <definedName name="Z_239EE218_578E_4317_BEED_14D5D7089E27_.wvu.PrintArea" localSheetId="23" hidden="1">'dem28'!$A$1:$H$15</definedName>
    <definedName name="Z_239EE218_578E_4317_BEED_14D5D7089E27_.wvu.PrintArea" localSheetId="24" hidden="1">'dem29'!$A$1:$H$14</definedName>
    <definedName name="Z_239EE218_578E_4317_BEED_14D5D7089E27_.wvu.PrintArea" localSheetId="3" hidden="1">'dem3'!$A$1:$H$74</definedName>
    <definedName name="Z_239EE218_578E_4317_BEED_14D5D7089E27_.wvu.PrintArea" localSheetId="25" hidden="1">'dem30'!$A$1:$H$43</definedName>
    <definedName name="Z_239EE218_578E_4317_BEED_14D5D7089E27_.wvu.PrintArea" localSheetId="26" hidden="1">'dem31'!$A$1:$H$50</definedName>
    <definedName name="Z_239EE218_578E_4317_BEED_14D5D7089E27_.wvu.PrintArea" localSheetId="27" hidden="1">'dem32'!$B$1:$H$15</definedName>
    <definedName name="Z_239EE218_578E_4317_BEED_14D5D7089E27_.wvu.PrintArea" localSheetId="28" hidden="1">'dem33'!$B$1:$H$14</definedName>
    <definedName name="Z_239EE218_578E_4317_BEED_14D5D7089E27_.wvu.PrintArea" localSheetId="29" hidden="1">'dem34'!$A$1:$H$14</definedName>
    <definedName name="Z_239EE218_578E_4317_BEED_14D5D7089E27_.wvu.PrintArea" localSheetId="30" hidden="1">'Dem35'!$A$1:$H$14</definedName>
    <definedName name="Z_239EE218_578E_4317_BEED_14D5D7089E27_.wvu.PrintArea" localSheetId="31" hidden="1">'dem38'!$A$1:$H$14</definedName>
    <definedName name="Z_239EE218_578E_4317_BEED_14D5D7089E27_.wvu.PrintArea" localSheetId="32" hidden="1">'dem39'!$A$1:$H$14</definedName>
    <definedName name="Z_239EE218_578E_4317_BEED_14D5D7089E27_.wvu.PrintArea" localSheetId="33" hidden="1">'dem40'!$A$1:$M$53</definedName>
    <definedName name="Z_239EE218_578E_4317_BEED_14D5D7089E27_.wvu.PrintArea" localSheetId="34" hidden="1">dem40A!$A$1:$H$14</definedName>
    <definedName name="Z_239EE218_578E_4317_BEED_14D5D7089E27_.wvu.PrintArea" localSheetId="35" hidden="1">'dem41'!$A$1:$H$131</definedName>
    <definedName name="Z_239EE218_578E_4317_BEED_14D5D7089E27_.wvu.PrintArea" localSheetId="36" hidden="1">'dem43'!$A$1:$H$52</definedName>
    <definedName name="Z_239EE218_578E_4317_BEED_14D5D7089E27_.wvu.PrintArea" localSheetId="37" hidden="1">'dem46'!$A$1:$H$36</definedName>
    <definedName name="Z_239EE218_578E_4317_BEED_14D5D7089E27_.wvu.PrintArea" localSheetId="4" hidden="1">'dem5'!$A$1:$H$44</definedName>
    <definedName name="Z_239EE218_578E_4317_BEED_14D5D7089E27_.wvu.PrintArea" localSheetId="5" hidden="1">'dem6'!$A$1:$J$15</definedName>
    <definedName name="Z_239EE218_578E_4317_BEED_14D5D7089E27_.wvu.PrintArea" localSheetId="6" hidden="1">'dem7'!$A$1:$H$79</definedName>
    <definedName name="Z_239EE218_578E_4317_BEED_14D5D7089E27_.wvu.PrintArea" localSheetId="7" hidden="1">'dem8'!$A$1:$H$32</definedName>
    <definedName name="Z_239EE218_578E_4317_BEED_14D5D7089E27_.wvu.PrintArea" localSheetId="11" hidden="1">gov!$A$1:$H$32</definedName>
    <definedName name="Z_239EE218_578E_4317_BEED_14D5D7089E27_.wvu.PrintTitles" localSheetId="8" hidden="1">'dem10'!$15:$16</definedName>
    <definedName name="Z_239EE218_578E_4317_BEED_14D5D7089E27_.wvu.PrintTitles" localSheetId="9" hidden="1">'dem11'!$13:$15</definedName>
    <definedName name="Z_239EE218_578E_4317_BEED_14D5D7089E27_.wvu.PrintTitles" localSheetId="10" hidden="1">'dem12'!$12:$14</definedName>
    <definedName name="Z_239EE218_578E_4317_BEED_14D5D7089E27_.wvu.PrintTitles" localSheetId="12" hidden="1">'dem13'!$12:$14</definedName>
    <definedName name="Z_239EE218_578E_4317_BEED_14D5D7089E27_.wvu.PrintTitles" localSheetId="13" hidden="1">'dem14'!$13:$15</definedName>
    <definedName name="Z_239EE218_578E_4317_BEED_14D5D7089E27_.wvu.PrintTitles" localSheetId="14" hidden="1">'dem15'!$12:$13</definedName>
    <definedName name="Z_239EE218_578E_4317_BEED_14D5D7089E27_.wvu.PrintTitles" localSheetId="15" hidden="1">'dem16'!$13:$15</definedName>
    <definedName name="Z_239EE218_578E_4317_BEED_14D5D7089E27_.wvu.PrintTitles" localSheetId="17" hidden="1">'dem19'!$12:$14</definedName>
    <definedName name="Z_239EE218_578E_4317_BEED_14D5D7089E27_.wvu.PrintTitles" localSheetId="2" hidden="1">'dem2'!$13:$14</definedName>
    <definedName name="Z_239EE218_578E_4317_BEED_14D5D7089E27_.wvu.PrintTitles" localSheetId="18" hidden="1">'dem20'!$16:$17</definedName>
    <definedName name="Z_239EE218_578E_4317_BEED_14D5D7089E27_.wvu.PrintTitles" localSheetId="19" hidden="1">'dem21'!$13:$14</definedName>
    <definedName name="Z_239EE218_578E_4317_BEED_14D5D7089E27_.wvu.PrintTitles" localSheetId="20" hidden="1">'dem22'!$12:$13</definedName>
    <definedName name="Z_239EE218_578E_4317_BEED_14D5D7089E27_.wvu.PrintTitles" localSheetId="21" hidden="1">'dem24'!$16:$18</definedName>
    <definedName name="Z_239EE218_578E_4317_BEED_14D5D7089E27_.wvu.PrintTitles" localSheetId="22" hidden="1">'dem26'!$13:$14</definedName>
    <definedName name="Z_239EE218_578E_4317_BEED_14D5D7089E27_.wvu.PrintTitles" localSheetId="23" hidden="1">'dem28'!$13:$15</definedName>
    <definedName name="Z_239EE218_578E_4317_BEED_14D5D7089E27_.wvu.PrintTitles" localSheetId="24" hidden="1">'dem29'!$12:$14</definedName>
    <definedName name="Z_239EE218_578E_4317_BEED_14D5D7089E27_.wvu.PrintTitles" localSheetId="3" hidden="1">'dem3'!$12:$14</definedName>
    <definedName name="Z_239EE218_578E_4317_BEED_14D5D7089E27_.wvu.PrintTitles" localSheetId="25" hidden="1">'dem30'!$12:$14</definedName>
    <definedName name="Z_239EE218_578E_4317_BEED_14D5D7089E27_.wvu.PrintTitles" localSheetId="26" hidden="1">'dem31'!$13:$15</definedName>
    <definedName name="Z_239EE218_578E_4317_BEED_14D5D7089E27_.wvu.PrintTitles" localSheetId="27" hidden="1">'dem32'!$13:$15</definedName>
    <definedName name="Z_239EE218_578E_4317_BEED_14D5D7089E27_.wvu.PrintTitles" localSheetId="28" hidden="1">'dem33'!$12:$14</definedName>
    <definedName name="Z_239EE218_578E_4317_BEED_14D5D7089E27_.wvu.PrintTitles" localSheetId="29" hidden="1">'dem34'!$12:$14</definedName>
    <definedName name="Z_239EE218_578E_4317_BEED_14D5D7089E27_.wvu.PrintTitles" localSheetId="30" hidden="1">'Dem35'!$12:$14</definedName>
    <definedName name="Z_239EE218_578E_4317_BEED_14D5D7089E27_.wvu.PrintTitles" localSheetId="31" hidden="1">'dem38'!$12:$14</definedName>
    <definedName name="Z_239EE218_578E_4317_BEED_14D5D7089E27_.wvu.PrintTitles" localSheetId="32" hidden="1">'dem39'!$12:$14</definedName>
    <definedName name="Z_239EE218_578E_4317_BEED_14D5D7089E27_.wvu.PrintTitles" localSheetId="33" hidden="1">'dem40'!$12:$14</definedName>
    <definedName name="Z_239EE218_578E_4317_BEED_14D5D7089E27_.wvu.PrintTitles" localSheetId="34" hidden="1">dem40A!$12:$14</definedName>
    <definedName name="Z_239EE218_578E_4317_BEED_14D5D7089E27_.wvu.PrintTitles" localSheetId="35" hidden="1">'dem41'!$13:$14</definedName>
    <definedName name="Z_239EE218_578E_4317_BEED_14D5D7089E27_.wvu.PrintTitles" localSheetId="36" hidden="1">'dem43'!$12:$14</definedName>
    <definedName name="Z_239EE218_578E_4317_BEED_14D5D7089E27_.wvu.PrintTitles" localSheetId="37" hidden="1">'dem46'!$12:$14</definedName>
    <definedName name="Z_239EE218_578E_4317_BEED_14D5D7089E27_.wvu.PrintTitles" localSheetId="4" hidden="1">'dem5'!$12:$15</definedName>
    <definedName name="Z_239EE218_578E_4317_BEED_14D5D7089E27_.wvu.PrintTitles" localSheetId="5" hidden="1">'dem6'!$14:$15</definedName>
    <definedName name="Z_239EE218_578E_4317_BEED_14D5D7089E27_.wvu.PrintTitles" localSheetId="6" hidden="1">'dem7'!$12:$13</definedName>
    <definedName name="Z_239EE218_578E_4317_BEED_14D5D7089E27_.wvu.PrintTitles" localSheetId="7" hidden="1">'dem8'!$12:$14</definedName>
    <definedName name="Z_239EE218_578E_4317_BEED_14D5D7089E27_.wvu.PrintTitles" localSheetId="11" hidden="1">gov!$13:$15</definedName>
    <definedName name="Z_302A3EA3_AE96_11D5_A646_0050BA3D7AFD_.wvu.Cols" localSheetId="9" hidden="1">'dem11'!#REF!</definedName>
    <definedName name="Z_302A3EA3_AE96_11D5_A646_0050BA3D7AFD_.wvu.Cols" localSheetId="10" hidden="1">'dem12'!#REF!</definedName>
    <definedName name="Z_302A3EA3_AE96_11D5_A646_0050BA3D7AFD_.wvu.Cols" localSheetId="12" hidden="1">'dem13'!#REF!</definedName>
    <definedName name="Z_302A3EA3_AE96_11D5_A646_0050BA3D7AFD_.wvu.Cols" localSheetId="15" hidden="1">'dem16'!#REF!</definedName>
    <definedName name="Z_302A3EA3_AE96_11D5_A646_0050BA3D7AFD_.wvu.Cols" localSheetId="17" hidden="1">'dem19'!#REF!</definedName>
    <definedName name="Z_302A3EA3_AE96_11D5_A646_0050BA3D7AFD_.wvu.Cols" localSheetId="2" hidden="1">'dem2'!#REF!</definedName>
    <definedName name="Z_302A3EA3_AE96_11D5_A646_0050BA3D7AFD_.wvu.Cols" localSheetId="23" hidden="1">'dem28'!#REF!</definedName>
    <definedName name="Z_302A3EA3_AE96_11D5_A646_0050BA3D7AFD_.wvu.Cols" localSheetId="24" hidden="1">'dem29'!#REF!</definedName>
    <definedName name="Z_302A3EA3_AE96_11D5_A646_0050BA3D7AFD_.wvu.Cols" localSheetId="3" hidden="1">'dem3'!#REF!</definedName>
    <definedName name="Z_302A3EA3_AE96_11D5_A646_0050BA3D7AFD_.wvu.Cols" localSheetId="25" hidden="1">'dem30'!#REF!</definedName>
    <definedName name="Z_302A3EA3_AE96_11D5_A646_0050BA3D7AFD_.wvu.Cols" localSheetId="26" hidden="1">'dem31'!#REF!</definedName>
    <definedName name="Z_302A3EA3_AE96_11D5_A646_0050BA3D7AFD_.wvu.Cols" localSheetId="27" hidden="1">'dem32'!#REF!</definedName>
    <definedName name="Z_302A3EA3_AE96_11D5_A646_0050BA3D7AFD_.wvu.Cols" localSheetId="28" hidden="1">'dem33'!#REF!</definedName>
    <definedName name="Z_302A3EA3_AE96_11D5_A646_0050BA3D7AFD_.wvu.Cols" localSheetId="29" hidden="1">'dem34'!#REF!</definedName>
    <definedName name="Z_302A3EA3_AE96_11D5_A646_0050BA3D7AFD_.wvu.Cols" localSheetId="30" hidden="1">'Dem35'!#REF!</definedName>
    <definedName name="Z_302A3EA3_AE96_11D5_A646_0050BA3D7AFD_.wvu.Cols" localSheetId="31" hidden="1">'dem38'!#REF!</definedName>
    <definedName name="Z_302A3EA3_AE96_11D5_A646_0050BA3D7AFD_.wvu.Cols" localSheetId="32" hidden="1">'dem39'!#REF!</definedName>
    <definedName name="Z_302A3EA3_AE96_11D5_A646_0050BA3D7AFD_.wvu.Cols" localSheetId="33" hidden="1">'dem40'!#REF!</definedName>
    <definedName name="Z_302A3EA3_AE96_11D5_A646_0050BA3D7AFD_.wvu.Cols" localSheetId="34" hidden="1">dem40A!#REF!</definedName>
    <definedName name="Z_302A3EA3_AE96_11D5_A646_0050BA3D7AFD_.wvu.Cols" localSheetId="35" hidden="1">'dem41'!#REF!</definedName>
    <definedName name="Z_302A3EA3_AE96_11D5_A646_0050BA3D7AFD_.wvu.Cols" localSheetId="36" hidden="1">'dem43'!#REF!</definedName>
    <definedName name="Z_302A3EA3_AE96_11D5_A646_0050BA3D7AFD_.wvu.Cols" localSheetId="37" hidden="1">'dem46'!#REF!</definedName>
    <definedName name="Z_302A3EA3_AE96_11D5_A646_0050BA3D7AFD_.wvu.Cols" localSheetId="6" hidden="1">'dem7'!#REF!</definedName>
    <definedName name="Z_302A3EA3_AE96_11D5_A646_0050BA3D7AFD_.wvu.Cols" localSheetId="7" hidden="1">'dem8'!#REF!</definedName>
    <definedName name="Z_302A3EA3_AE96_11D5_A646_0050BA3D7AFD_.wvu.Cols" localSheetId="11" hidden="1">gov!#REF!</definedName>
    <definedName name="Z_302A3EA3_AE96_11D5_A646_0050BA3D7AFD_.wvu.FilterData" localSheetId="8" hidden="1">'dem10'!$A$1:$H$51</definedName>
    <definedName name="Z_302A3EA3_AE96_11D5_A646_0050BA3D7AFD_.wvu.FilterData" localSheetId="9" hidden="1">'dem11'!$B$1:$H$26</definedName>
    <definedName name="Z_302A3EA3_AE96_11D5_A646_0050BA3D7AFD_.wvu.FilterData" localSheetId="10" hidden="1">'dem12'!$A$2:$H$96</definedName>
    <definedName name="Z_302A3EA3_AE96_11D5_A646_0050BA3D7AFD_.wvu.FilterData" localSheetId="12" hidden="1">'dem13'!$A$1:$H$109</definedName>
    <definedName name="Z_302A3EA3_AE96_11D5_A646_0050BA3D7AFD_.wvu.FilterData" localSheetId="13" hidden="1">'dem14'!$A$1:$H$79</definedName>
    <definedName name="Z_302A3EA3_AE96_11D5_A646_0050BA3D7AFD_.wvu.FilterData" localSheetId="14" hidden="1">'dem15'!$A$1:$H$33</definedName>
    <definedName name="Z_302A3EA3_AE96_11D5_A646_0050BA3D7AFD_.wvu.FilterData" localSheetId="15" hidden="1">'dem16'!$A$1:$H$15</definedName>
    <definedName name="Z_302A3EA3_AE96_11D5_A646_0050BA3D7AFD_.wvu.FilterData" localSheetId="16" hidden="1">'dem18'!$A$1:$H$38</definedName>
    <definedName name="Z_302A3EA3_AE96_11D5_A646_0050BA3D7AFD_.wvu.FilterData" localSheetId="17" hidden="1">'dem19'!$A$1:$H$14</definedName>
    <definedName name="Z_302A3EA3_AE96_11D5_A646_0050BA3D7AFD_.wvu.FilterData" localSheetId="2" hidden="1">'dem2'!$A$1:$H$14</definedName>
    <definedName name="Z_302A3EA3_AE96_11D5_A646_0050BA3D7AFD_.wvu.FilterData" localSheetId="18" hidden="1">'dem20'!$A$1:$H$17</definedName>
    <definedName name="Z_302A3EA3_AE96_11D5_A646_0050BA3D7AFD_.wvu.FilterData" localSheetId="19" hidden="1">'dem21'!$A$1:$H$28</definedName>
    <definedName name="Z_302A3EA3_AE96_11D5_A646_0050BA3D7AFD_.wvu.FilterData" localSheetId="20" hidden="1">'dem22'!$A$1:$H$79</definedName>
    <definedName name="Z_302A3EA3_AE96_11D5_A646_0050BA3D7AFD_.wvu.FilterData" localSheetId="21" hidden="1">'dem24'!$A$1:$H$52</definedName>
    <definedName name="Z_302A3EA3_AE96_11D5_A646_0050BA3D7AFD_.wvu.FilterData" localSheetId="22" hidden="1">'dem26'!$A$1:$H$30</definedName>
    <definedName name="Z_302A3EA3_AE96_11D5_A646_0050BA3D7AFD_.wvu.FilterData" localSheetId="23" hidden="1">'dem28'!$A$1:$H$32</definedName>
    <definedName name="Z_302A3EA3_AE96_11D5_A646_0050BA3D7AFD_.wvu.FilterData" localSheetId="24" hidden="1">'dem29'!$A$1:$H$31</definedName>
    <definedName name="Z_302A3EA3_AE96_11D5_A646_0050BA3D7AFD_.wvu.FilterData" localSheetId="3" hidden="1">'dem3'!$A$1:$H$71</definedName>
    <definedName name="Z_302A3EA3_AE96_11D5_A646_0050BA3D7AFD_.wvu.FilterData" localSheetId="25" hidden="1">'dem30'!$A$1:$H$45</definedName>
    <definedName name="Z_302A3EA3_AE96_11D5_A646_0050BA3D7AFD_.wvu.FilterData" localSheetId="26" hidden="1">'dem31'!$A$1:$H$50</definedName>
    <definedName name="Z_302A3EA3_AE96_11D5_A646_0050BA3D7AFD_.wvu.FilterData" localSheetId="27" hidden="1">'dem32'!$A$1:$H$15</definedName>
    <definedName name="Z_302A3EA3_AE96_11D5_A646_0050BA3D7AFD_.wvu.FilterData" localSheetId="28" hidden="1">'dem33'!$A$1:$H$14</definedName>
    <definedName name="Z_302A3EA3_AE96_11D5_A646_0050BA3D7AFD_.wvu.FilterData" localSheetId="29" hidden="1">'dem34'!$A$1:$H$14</definedName>
    <definedName name="Z_302A3EA3_AE96_11D5_A646_0050BA3D7AFD_.wvu.FilterData" localSheetId="30" hidden="1">'Dem35'!$A$1:$H$14</definedName>
    <definedName name="Z_302A3EA3_AE96_11D5_A646_0050BA3D7AFD_.wvu.FilterData" localSheetId="31" hidden="1">'dem38'!$A$1:$H$14</definedName>
    <definedName name="Z_302A3EA3_AE96_11D5_A646_0050BA3D7AFD_.wvu.FilterData" localSheetId="32" hidden="1">'dem39'!$A$1:$H$14</definedName>
    <definedName name="Z_302A3EA3_AE96_11D5_A646_0050BA3D7AFD_.wvu.FilterData" localSheetId="33" hidden="1">'dem40'!$A$1:$M$53</definedName>
    <definedName name="Z_302A3EA3_AE96_11D5_A646_0050BA3D7AFD_.wvu.FilterData" localSheetId="34" hidden="1">dem40A!$A$1:$H$14</definedName>
    <definedName name="Z_302A3EA3_AE96_11D5_A646_0050BA3D7AFD_.wvu.FilterData" localSheetId="35" hidden="1">'dem41'!$A$1:$H$131</definedName>
    <definedName name="Z_302A3EA3_AE96_11D5_A646_0050BA3D7AFD_.wvu.FilterData" localSheetId="36" hidden="1">'dem43'!$A$1:$H$56</definedName>
    <definedName name="Z_302A3EA3_AE96_11D5_A646_0050BA3D7AFD_.wvu.FilterData" localSheetId="37" hidden="1">'dem46'!$A$1:$H$40</definedName>
    <definedName name="Z_302A3EA3_AE96_11D5_A646_0050BA3D7AFD_.wvu.FilterData" localSheetId="4" hidden="1">'dem5'!$A$1:$H$44</definedName>
    <definedName name="Z_302A3EA3_AE96_11D5_A646_0050BA3D7AFD_.wvu.FilterData" localSheetId="5" hidden="1">'dem6'!$A$1:$J$35</definedName>
    <definedName name="Z_302A3EA3_AE96_11D5_A646_0050BA3D7AFD_.wvu.FilterData" localSheetId="6" hidden="1">'dem7'!$A$1:$H$84</definedName>
    <definedName name="Z_302A3EA3_AE96_11D5_A646_0050BA3D7AFD_.wvu.FilterData" localSheetId="7" hidden="1">'dem8'!$A$1:$H$37</definedName>
    <definedName name="Z_302A3EA3_AE96_11D5_A646_0050BA3D7AFD_.wvu.FilterData" localSheetId="11" hidden="1">gov!$A$1:$H$36</definedName>
    <definedName name="Z_302A3EA3_AE96_11D5_A646_0050BA3D7AFD_.wvu.PrintArea" localSheetId="8" hidden="1">'dem10'!$A$1:$H$43</definedName>
    <definedName name="Z_302A3EA3_AE96_11D5_A646_0050BA3D7AFD_.wvu.PrintArea" localSheetId="9" hidden="1">'dem11'!$A$1:$H$26</definedName>
    <definedName name="Z_302A3EA3_AE96_11D5_A646_0050BA3D7AFD_.wvu.PrintArea" localSheetId="10" hidden="1">'dem12'!$A$2:$H$96</definedName>
    <definedName name="Z_302A3EA3_AE96_11D5_A646_0050BA3D7AFD_.wvu.PrintArea" localSheetId="12" hidden="1">'dem13'!$A$1:$H$109</definedName>
    <definedName name="Z_302A3EA3_AE96_11D5_A646_0050BA3D7AFD_.wvu.PrintArea" localSheetId="13" hidden="1">'dem14'!$A$1:$H$79</definedName>
    <definedName name="Z_302A3EA3_AE96_11D5_A646_0050BA3D7AFD_.wvu.PrintArea" localSheetId="14" hidden="1">'dem15'!$A$1:$H$33</definedName>
    <definedName name="Z_302A3EA3_AE96_11D5_A646_0050BA3D7AFD_.wvu.PrintArea" localSheetId="15" hidden="1">'dem16'!$A$1:$H$15</definedName>
    <definedName name="Z_302A3EA3_AE96_11D5_A646_0050BA3D7AFD_.wvu.PrintArea" localSheetId="16" hidden="1">'dem18'!$A$1:$H$14</definedName>
    <definedName name="Z_302A3EA3_AE96_11D5_A646_0050BA3D7AFD_.wvu.PrintArea" localSheetId="17" hidden="1">'dem19'!$A$1:$H$14</definedName>
    <definedName name="Z_302A3EA3_AE96_11D5_A646_0050BA3D7AFD_.wvu.PrintArea" localSheetId="2" hidden="1">'dem2'!$A$1:$H$14</definedName>
    <definedName name="Z_302A3EA3_AE96_11D5_A646_0050BA3D7AFD_.wvu.PrintArea" localSheetId="18" hidden="1">'dem20'!$A$1:$H$17</definedName>
    <definedName name="Z_302A3EA3_AE96_11D5_A646_0050BA3D7AFD_.wvu.PrintArea" localSheetId="19" hidden="1">'dem21'!$A$1:$H$28</definedName>
    <definedName name="Z_302A3EA3_AE96_11D5_A646_0050BA3D7AFD_.wvu.PrintArea" localSheetId="20" hidden="1">'dem22'!$A$1:$H$79</definedName>
    <definedName name="Z_302A3EA3_AE96_11D5_A646_0050BA3D7AFD_.wvu.PrintArea" localSheetId="21" hidden="1">'dem24'!$A$1:$H$18</definedName>
    <definedName name="Z_302A3EA3_AE96_11D5_A646_0050BA3D7AFD_.wvu.PrintArea" localSheetId="22" hidden="1">'dem26'!$A$1:$H$14</definedName>
    <definedName name="Z_302A3EA3_AE96_11D5_A646_0050BA3D7AFD_.wvu.PrintArea" localSheetId="23" hidden="1">'dem28'!$A$1:$H$15</definedName>
    <definedName name="Z_302A3EA3_AE96_11D5_A646_0050BA3D7AFD_.wvu.PrintArea" localSheetId="24" hidden="1">'dem29'!$A$1:$H$14</definedName>
    <definedName name="Z_302A3EA3_AE96_11D5_A646_0050BA3D7AFD_.wvu.PrintArea" localSheetId="3" hidden="1">'dem3'!$A$1:$H$74</definedName>
    <definedName name="Z_302A3EA3_AE96_11D5_A646_0050BA3D7AFD_.wvu.PrintArea" localSheetId="25" hidden="1">'dem30'!$A$1:$H$43</definedName>
    <definedName name="Z_302A3EA3_AE96_11D5_A646_0050BA3D7AFD_.wvu.PrintArea" localSheetId="26" hidden="1">'dem31'!$A$1:$H$50</definedName>
    <definedName name="Z_302A3EA3_AE96_11D5_A646_0050BA3D7AFD_.wvu.PrintArea" localSheetId="27" hidden="1">'dem32'!$B$1:$H$15</definedName>
    <definedName name="Z_302A3EA3_AE96_11D5_A646_0050BA3D7AFD_.wvu.PrintArea" localSheetId="28" hidden="1">'dem33'!$B$1:$H$14</definedName>
    <definedName name="Z_302A3EA3_AE96_11D5_A646_0050BA3D7AFD_.wvu.PrintArea" localSheetId="29" hidden="1">'dem34'!$A$1:$H$14</definedName>
    <definedName name="Z_302A3EA3_AE96_11D5_A646_0050BA3D7AFD_.wvu.PrintArea" localSheetId="30" hidden="1">'Dem35'!$A$1:$H$14</definedName>
    <definedName name="Z_302A3EA3_AE96_11D5_A646_0050BA3D7AFD_.wvu.PrintArea" localSheetId="31" hidden="1">'dem38'!$A$1:$H$14</definedName>
    <definedName name="Z_302A3EA3_AE96_11D5_A646_0050BA3D7AFD_.wvu.PrintArea" localSheetId="32" hidden="1">'dem39'!$A$1:$H$14</definedName>
    <definedName name="Z_302A3EA3_AE96_11D5_A646_0050BA3D7AFD_.wvu.PrintArea" localSheetId="33" hidden="1">'dem40'!$A$1:$M$53</definedName>
    <definedName name="Z_302A3EA3_AE96_11D5_A646_0050BA3D7AFD_.wvu.PrintArea" localSheetId="34" hidden="1">dem40A!$A$1:$H$14</definedName>
    <definedName name="Z_302A3EA3_AE96_11D5_A646_0050BA3D7AFD_.wvu.PrintArea" localSheetId="35" hidden="1">'dem41'!$A$1:$H$131</definedName>
    <definedName name="Z_302A3EA3_AE96_11D5_A646_0050BA3D7AFD_.wvu.PrintArea" localSheetId="36" hidden="1">'dem43'!$A$1:$H$52</definedName>
    <definedName name="Z_302A3EA3_AE96_11D5_A646_0050BA3D7AFD_.wvu.PrintArea" localSheetId="37" hidden="1">'dem46'!$A$1:$H$36</definedName>
    <definedName name="Z_302A3EA3_AE96_11D5_A646_0050BA3D7AFD_.wvu.PrintArea" localSheetId="4" hidden="1">'dem5'!$A$1:$H$44</definedName>
    <definedName name="Z_302A3EA3_AE96_11D5_A646_0050BA3D7AFD_.wvu.PrintArea" localSheetId="5" hidden="1">'dem6'!$A$1:$J$15</definedName>
    <definedName name="Z_302A3EA3_AE96_11D5_A646_0050BA3D7AFD_.wvu.PrintArea" localSheetId="6" hidden="1">'dem7'!$A$1:$H$79</definedName>
    <definedName name="Z_302A3EA3_AE96_11D5_A646_0050BA3D7AFD_.wvu.PrintArea" localSheetId="7" hidden="1">'dem8'!$A$1:$H$32</definedName>
    <definedName name="Z_302A3EA3_AE96_11D5_A646_0050BA3D7AFD_.wvu.PrintArea" localSheetId="11" hidden="1">gov!$A$1:$H$32</definedName>
    <definedName name="Z_302A3EA3_AE96_11D5_A646_0050BA3D7AFD_.wvu.PrintTitles" localSheetId="8" hidden="1">'dem10'!$15:$16</definedName>
    <definedName name="Z_302A3EA3_AE96_11D5_A646_0050BA3D7AFD_.wvu.PrintTitles" localSheetId="9" hidden="1">'dem11'!$13:$15</definedName>
    <definedName name="Z_302A3EA3_AE96_11D5_A646_0050BA3D7AFD_.wvu.PrintTitles" localSheetId="10" hidden="1">'dem12'!$12:$14</definedName>
    <definedName name="Z_302A3EA3_AE96_11D5_A646_0050BA3D7AFD_.wvu.PrintTitles" localSheetId="12" hidden="1">'dem13'!$12:$14</definedName>
    <definedName name="Z_302A3EA3_AE96_11D5_A646_0050BA3D7AFD_.wvu.PrintTitles" localSheetId="13" hidden="1">'dem14'!$13:$15</definedName>
    <definedName name="Z_302A3EA3_AE96_11D5_A646_0050BA3D7AFD_.wvu.PrintTitles" localSheetId="14" hidden="1">'dem15'!$12:$13</definedName>
    <definedName name="Z_302A3EA3_AE96_11D5_A646_0050BA3D7AFD_.wvu.PrintTitles" localSheetId="15" hidden="1">'dem16'!$13:$15</definedName>
    <definedName name="Z_302A3EA3_AE96_11D5_A646_0050BA3D7AFD_.wvu.PrintTitles" localSheetId="17" hidden="1">'dem19'!$12:$14</definedName>
    <definedName name="Z_302A3EA3_AE96_11D5_A646_0050BA3D7AFD_.wvu.PrintTitles" localSheetId="2" hidden="1">'dem2'!$13:$14</definedName>
    <definedName name="Z_302A3EA3_AE96_11D5_A646_0050BA3D7AFD_.wvu.PrintTitles" localSheetId="18" hidden="1">'dem20'!$16:$17</definedName>
    <definedName name="Z_302A3EA3_AE96_11D5_A646_0050BA3D7AFD_.wvu.PrintTitles" localSheetId="19" hidden="1">'dem21'!$13:$14</definedName>
    <definedName name="Z_302A3EA3_AE96_11D5_A646_0050BA3D7AFD_.wvu.PrintTitles" localSheetId="20" hidden="1">'dem22'!$12:$13</definedName>
    <definedName name="Z_302A3EA3_AE96_11D5_A646_0050BA3D7AFD_.wvu.PrintTitles" localSheetId="21" hidden="1">'dem24'!$16:$18</definedName>
    <definedName name="Z_302A3EA3_AE96_11D5_A646_0050BA3D7AFD_.wvu.PrintTitles" localSheetId="22" hidden="1">'dem26'!$13:$14</definedName>
    <definedName name="Z_302A3EA3_AE96_11D5_A646_0050BA3D7AFD_.wvu.PrintTitles" localSheetId="23" hidden="1">'dem28'!$13:$15</definedName>
    <definedName name="Z_302A3EA3_AE96_11D5_A646_0050BA3D7AFD_.wvu.PrintTitles" localSheetId="24" hidden="1">'dem29'!$12:$14</definedName>
    <definedName name="Z_302A3EA3_AE96_11D5_A646_0050BA3D7AFD_.wvu.PrintTitles" localSheetId="3" hidden="1">'dem3'!$12:$14</definedName>
    <definedName name="Z_302A3EA3_AE96_11D5_A646_0050BA3D7AFD_.wvu.PrintTitles" localSheetId="25" hidden="1">'dem30'!$12:$14</definedName>
    <definedName name="Z_302A3EA3_AE96_11D5_A646_0050BA3D7AFD_.wvu.PrintTitles" localSheetId="26" hidden="1">'dem31'!$13:$15</definedName>
    <definedName name="Z_302A3EA3_AE96_11D5_A646_0050BA3D7AFD_.wvu.PrintTitles" localSheetId="27" hidden="1">'dem32'!$13:$15</definedName>
    <definedName name="Z_302A3EA3_AE96_11D5_A646_0050BA3D7AFD_.wvu.PrintTitles" localSheetId="28" hidden="1">'dem33'!$12:$14</definedName>
    <definedName name="Z_302A3EA3_AE96_11D5_A646_0050BA3D7AFD_.wvu.PrintTitles" localSheetId="29" hidden="1">'dem34'!$12:$14</definedName>
    <definedName name="Z_302A3EA3_AE96_11D5_A646_0050BA3D7AFD_.wvu.PrintTitles" localSheetId="30" hidden="1">'Dem35'!$12:$14</definedName>
    <definedName name="Z_302A3EA3_AE96_11D5_A646_0050BA3D7AFD_.wvu.PrintTitles" localSheetId="31" hidden="1">'dem38'!$12:$14</definedName>
    <definedName name="Z_302A3EA3_AE96_11D5_A646_0050BA3D7AFD_.wvu.PrintTitles" localSheetId="32" hidden="1">'dem39'!$12:$14</definedName>
    <definedName name="Z_302A3EA3_AE96_11D5_A646_0050BA3D7AFD_.wvu.PrintTitles" localSheetId="33" hidden="1">'dem40'!$12:$14</definedName>
    <definedName name="Z_302A3EA3_AE96_11D5_A646_0050BA3D7AFD_.wvu.PrintTitles" localSheetId="34" hidden="1">dem40A!$12:$14</definedName>
    <definedName name="Z_302A3EA3_AE96_11D5_A646_0050BA3D7AFD_.wvu.PrintTitles" localSheetId="35" hidden="1">'dem41'!$13:$14</definedName>
    <definedName name="Z_302A3EA3_AE96_11D5_A646_0050BA3D7AFD_.wvu.PrintTitles" localSheetId="36" hidden="1">'dem43'!$12:$14</definedName>
    <definedName name="Z_302A3EA3_AE96_11D5_A646_0050BA3D7AFD_.wvu.PrintTitles" localSheetId="37" hidden="1">'dem46'!$12:$14</definedName>
    <definedName name="Z_302A3EA3_AE96_11D5_A646_0050BA3D7AFD_.wvu.PrintTitles" localSheetId="4" hidden="1">'dem5'!$12:$15</definedName>
    <definedName name="Z_302A3EA3_AE96_11D5_A646_0050BA3D7AFD_.wvu.PrintTitles" localSheetId="5" hidden="1">'dem6'!$14:$15</definedName>
    <definedName name="Z_302A3EA3_AE96_11D5_A646_0050BA3D7AFD_.wvu.PrintTitles" localSheetId="6" hidden="1">'dem7'!$12:$13</definedName>
    <definedName name="Z_302A3EA3_AE96_11D5_A646_0050BA3D7AFD_.wvu.PrintTitles" localSheetId="7" hidden="1">'dem8'!$12:$14</definedName>
    <definedName name="Z_302A3EA3_AE96_11D5_A646_0050BA3D7AFD_.wvu.PrintTitles" localSheetId="11" hidden="1">gov!$13:$15</definedName>
    <definedName name="Z_303217B7_C1BB_4C0E_8134_350D0424548B_.wvu.FilterData" localSheetId="1" hidden="1">Rev_Cap!$A$6:$I$44</definedName>
    <definedName name="Z_36DBA021_0ECB_11D4_8064_004005726899_.wvu.Cols" localSheetId="9" hidden="1">'dem11'!#REF!</definedName>
    <definedName name="Z_36DBA021_0ECB_11D4_8064_004005726899_.wvu.Cols" localSheetId="10" hidden="1">'dem12'!#REF!</definedName>
    <definedName name="Z_36DBA021_0ECB_11D4_8064_004005726899_.wvu.Cols" localSheetId="12" hidden="1">'dem13'!#REF!</definedName>
    <definedName name="Z_36DBA021_0ECB_11D4_8064_004005726899_.wvu.Cols" localSheetId="15" hidden="1">'dem16'!#REF!</definedName>
    <definedName name="Z_36DBA021_0ECB_11D4_8064_004005726899_.wvu.Cols" localSheetId="17" hidden="1">'dem19'!#REF!</definedName>
    <definedName name="Z_36DBA021_0ECB_11D4_8064_004005726899_.wvu.Cols" localSheetId="2" hidden="1">'dem2'!#REF!</definedName>
    <definedName name="Z_36DBA021_0ECB_11D4_8064_004005726899_.wvu.Cols" localSheetId="23" hidden="1">'dem28'!#REF!</definedName>
    <definedName name="Z_36DBA021_0ECB_11D4_8064_004005726899_.wvu.Cols" localSheetId="24" hidden="1">'dem29'!#REF!</definedName>
    <definedName name="Z_36DBA021_0ECB_11D4_8064_004005726899_.wvu.Cols" localSheetId="3" hidden="1">'dem3'!#REF!</definedName>
    <definedName name="Z_36DBA021_0ECB_11D4_8064_004005726899_.wvu.Cols" localSheetId="25" hidden="1">'dem30'!#REF!</definedName>
    <definedName name="Z_36DBA021_0ECB_11D4_8064_004005726899_.wvu.Cols" localSheetId="26" hidden="1">'dem31'!#REF!</definedName>
    <definedName name="Z_36DBA021_0ECB_11D4_8064_004005726899_.wvu.Cols" localSheetId="27" hidden="1">'dem32'!#REF!</definedName>
    <definedName name="Z_36DBA021_0ECB_11D4_8064_004005726899_.wvu.Cols" localSheetId="28" hidden="1">'dem33'!#REF!</definedName>
    <definedName name="Z_36DBA021_0ECB_11D4_8064_004005726899_.wvu.Cols" localSheetId="29" hidden="1">'dem34'!#REF!</definedName>
    <definedName name="Z_36DBA021_0ECB_11D4_8064_004005726899_.wvu.Cols" localSheetId="30" hidden="1">'Dem35'!#REF!</definedName>
    <definedName name="Z_36DBA021_0ECB_11D4_8064_004005726899_.wvu.Cols" localSheetId="31" hidden="1">'dem38'!#REF!</definedName>
    <definedName name="Z_36DBA021_0ECB_11D4_8064_004005726899_.wvu.Cols" localSheetId="32" hidden="1">'dem39'!#REF!</definedName>
    <definedName name="Z_36DBA021_0ECB_11D4_8064_004005726899_.wvu.Cols" localSheetId="33" hidden="1">'dem40'!#REF!</definedName>
    <definedName name="Z_36DBA021_0ECB_11D4_8064_004005726899_.wvu.Cols" localSheetId="34" hidden="1">dem40A!#REF!</definedName>
    <definedName name="Z_36DBA021_0ECB_11D4_8064_004005726899_.wvu.Cols" localSheetId="35" hidden="1">'dem41'!#REF!</definedName>
    <definedName name="Z_36DBA021_0ECB_11D4_8064_004005726899_.wvu.Cols" localSheetId="36" hidden="1">'dem43'!#REF!</definedName>
    <definedName name="Z_36DBA021_0ECB_11D4_8064_004005726899_.wvu.Cols" localSheetId="37" hidden="1">'dem46'!#REF!</definedName>
    <definedName name="Z_36DBA021_0ECB_11D4_8064_004005726899_.wvu.Cols" localSheetId="6" hidden="1">'dem7'!#REF!</definedName>
    <definedName name="Z_36DBA021_0ECB_11D4_8064_004005726899_.wvu.Cols" localSheetId="7" hidden="1">'dem8'!#REF!</definedName>
    <definedName name="Z_36DBA021_0ECB_11D4_8064_004005726899_.wvu.Cols" localSheetId="11" hidden="1">gov!#REF!</definedName>
    <definedName name="Z_36DBA021_0ECB_11D4_8064_004005726899_.wvu.FilterData" localSheetId="9" hidden="1">'dem11'!#REF!</definedName>
    <definedName name="Z_36DBA021_0ECB_11D4_8064_004005726899_.wvu.FilterData" localSheetId="10" hidden="1">'dem12'!#REF!</definedName>
    <definedName name="Z_36DBA021_0ECB_11D4_8064_004005726899_.wvu.FilterData" localSheetId="12" hidden="1">'dem13'!#REF!</definedName>
    <definedName name="Z_36DBA021_0ECB_11D4_8064_004005726899_.wvu.FilterData" localSheetId="14" hidden="1">'dem15'!#REF!</definedName>
    <definedName name="Z_36DBA021_0ECB_11D4_8064_004005726899_.wvu.FilterData" localSheetId="15" hidden="1">'dem16'!#REF!</definedName>
    <definedName name="Z_36DBA021_0ECB_11D4_8064_004005726899_.wvu.FilterData" localSheetId="17" hidden="1">'dem19'!#REF!</definedName>
    <definedName name="Z_36DBA021_0ECB_11D4_8064_004005726899_.wvu.FilterData" localSheetId="2" hidden="1">'dem2'!#REF!</definedName>
    <definedName name="Z_36DBA021_0ECB_11D4_8064_004005726899_.wvu.FilterData" localSheetId="18" hidden="1">'dem20'!#REF!</definedName>
    <definedName name="Z_36DBA021_0ECB_11D4_8064_004005726899_.wvu.FilterData" localSheetId="19" hidden="1">'dem21'!#REF!</definedName>
    <definedName name="Z_36DBA021_0ECB_11D4_8064_004005726899_.wvu.FilterData" localSheetId="20" hidden="1">'dem22'!#REF!</definedName>
    <definedName name="Z_36DBA021_0ECB_11D4_8064_004005726899_.wvu.FilterData" localSheetId="23" hidden="1">'dem28'!#REF!</definedName>
    <definedName name="Z_36DBA021_0ECB_11D4_8064_004005726899_.wvu.FilterData" localSheetId="24" hidden="1">'dem29'!#REF!</definedName>
    <definedName name="Z_36DBA021_0ECB_11D4_8064_004005726899_.wvu.FilterData" localSheetId="3" hidden="1">'dem3'!$C$58:$C$67</definedName>
    <definedName name="Z_36DBA021_0ECB_11D4_8064_004005726899_.wvu.FilterData" localSheetId="25" hidden="1">'dem30'!$C$42:$C$43</definedName>
    <definedName name="Z_36DBA021_0ECB_11D4_8064_004005726899_.wvu.FilterData" localSheetId="26" hidden="1">'dem31'!$C$50:$C$50</definedName>
    <definedName name="Z_36DBA021_0ECB_11D4_8064_004005726899_.wvu.FilterData" localSheetId="27" hidden="1">'dem32'!#REF!</definedName>
    <definedName name="Z_36DBA021_0ECB_11D4_8064_004005726899_.wvu.FilterData" localSheetId="28" hidden="1">'dem33'!#REF!</definedName>
    <definedName name="Z_36DBA021_0ECB_11D4_8064_004005726899_.wvu.FilterData" localSheetId="29" hidden="1">'dem34'!#REF!</definedName>
    <definedName name="Z_36DBA021_0ECB_11D4_8064_004005726899_.wvu.FilterData" localSheetId="30" hidden="1">'Dem35'!#REF!</definedName>
    <definedName name="Z_36DBA021_0ECB_11D4_8064_004005726899_.wvu.FilterData" localSheetId="31" hidden="1">'dem38'!#REF!</definedName>
    <definedName name="Z_36DBA021_0ECB_11D4_8064_004005726899_.wvu.FilterData" localSheetId="33" hidden="1">'dem40'!$C$16:$C$53</definedName>
    <definedName name="Z_36DBA021_0ECB_11D4_8064_004005726899_.wvu.FilterData" localSheetId="34" hidden="1">dem40A!#REF!</definedName>
    <definedName name="Z_36DBA021_0ECB_11D4_8064_004005726899_.wvu.FilterData" localSheetId="35" hidden="1">'dem41'!$C$108:$C$131</definedName>
    <definedName name="Z_36DBA021_0ECB_11D4_8064_004005726899_.wvu.FilterData" localSheetId="36" hidden="1">'dem43'!#REF!</definedName>
    <definedName name="Z_36DBA021_0ECB_11D4_8064_004005726899_.wvu.FilterData" localSheetId="37" hidden="1">'dem46'!#REF!</definedName>
    <definedName name="Z_36DBA021_0ECB_11D4_8064_004005726899_.wvu.FilterData" localSheetId="4" hidden="1">'dem5'!#REF!</definedName>
    <definedName name="Z_36DBA021_0ECB_11D4_8064_004005726899_.wvu.FilterData" localSheetId="6" hidden="1">'dem7'!#REF!</definedName>
    <definedName name="Z_36DBA021_0ECB_11D4_8064_004005726899_.wvu.FilterData" localSheetId="7" hidden="1">'dem8'!#REF!</definedName>
    <definedName name="Z_36DBA021_0ECB_11D4_8064_004005726899_.wvu.FilterData" localSheetId="11" hidden="1">gov!#REF!</definedName>
    <definedName name="Z_36DBA021_0ECB_11D4_8064_004005726899_.wvu.PrintArea" localSheetId="9" hidden="1">'dem11'!$A$1:$H$26</definedName>
    <definedName name="Z_36DBA021_0ECB_11D4_8064_004005726899_.wvu.PrintArea" localSheetId="10" hidden="1">'dem12'!$A$2:$H$96</definedName>
    <definedName name="Z_36DBA021_0ECB_11D4_8064_004005726899_.wvu.PrintArea" localSheetId="12" hidden="1">'dem13'!$A$1:$H$109</definedName>
    <definedName name="Z_36DBA021_0ECB_11D4_8064_004005726899_.wvu.PrintArea" localSheetId="13" hidden="1">'dem14'!$A$1:$H$79</definedName>
    <definedName name="Z_36DBA021_0ECB_11D4_8064_004005726899_.wvu.PrintArea" localSheetId="14" hidden="1">'dem15'!$A$1:$H$33</definedName>
    <definedName name="Z_36DBA021_0ECB_11D4_8064_004005726899_.wvu.PrintArea" localSheetId="15" hidden="1">'dem16'!$A$1:$H$15</definedName>
    <definedName name="Z_36DBA021_0ECB_11D4_8064_004005726899_.wvu.PrintArea" localSheetId="16" hidden="1">'dem18'!$A$1:$H$14</definedName>
    <definedName name="Z_36DBA021_0ECB_11D4_8064_004005726899_.wvu.PrintArea" localSheetId="17" hidden="1">'dem19'!$A$1:$H$14</definedName>
    <definedName name="Z_36DBA021_0ECB_11D4_8064_004005726899_.wvu.PrintArea" localSheetId="2" hidden="1">'dem2'!$A$1:$H$14</definedName>
    <definedName name="Z_36DBA021_0ECB_11D4_8064_004005726899_.wvu.PrintArea" localSheetId="18" hidden="1">'dem20'!$A$1:$H$17</definedName>
    <definedName name="Z_36DBA021_0ECB_11D4_8064_004005726899_.wvu.PrintArea" localSheetId="19" hidden="1">'dem21'!$A$1:$H$28</definedName>
    <definedName name="Z_36DBA021_0ECB_11D4_8064_004005726899_.wvu.PrintArea" localSheetId="20" hidden="1">'dem22'!$A$1:$H$79</definedName>
    <definedName name="Z_36DBA021_0ECB_11D4_8064_004005726899_.wvu.PrintArea" localSheetId="23" hidden="1">'dem28'!$A$1:$H$15</definedName>
    <definedName name="Z_36DBA021_0ECB_11D4_8064_004005726899_.wvu.PrintArea" localSheetId="24" hidden="1">'dem29'!$A$1:$H$14</definedName>
    <definedName name="Z_36DBA021_0ECB_11D4_8064_004005726899_.wvu.PrintArea" localSheetId="3" hidden="1">'dem3'!$A$1:$H$67</definedName>
    <definedName name="Z_36DBA021_0ECB_11D4_8064_004005726899_.wvu.PrintArea" localSheetId="25" hidden="1">'dem30'!$A$1:$H$43</definedName>
    <definedName name="Z_36DBA021_0ECB_11D4_8064_004005726899_.wvu.PrintArea" localSheetId="26" hidden="1">'dem31'!$A$1:$H$50</definedName>
    <definedName name="Z_36DBA021_0ECB_11D4_8064_004005726899_.wvu.PrintArea" localSheetId="27" hidden="1">'dem32'!$A$1:$H$15</definedName>
    <definedName name="Z_36DBA021_0ECB_11D4_8064_004005726899_.wvu.PrintArea" localSheetId="28" hidden="1">'dem33'!$A$1:$H$14</definedName>
    <definedName name="Z_36DBA021_0ECB_11D4_8064_004005726899_.wvu.PrintArea" localSheetId="29" hidden="1">'dem34'!$A$1:$H$14</definedName>
    <definedName name="Z_36DBA021_0ECB_11D4_8064_004005726899_.wvu.PrintArea" localSheetId="31" hidden="1">'dem38'!$A$1:$H$14</definedName>
    <definedName name="Z_36DBA021_0ECB_11D4_8064_004005726899_.wvu.PrintArea" localSheetId="32" hidden="1">'dem39'!$A$1:$H$14</definedName>
    <definedName name="Z_36DBA021_0ECB_11D4_8064_004005726899_.wvu.PrintArea" localSheetId="33" hidden="1">'dem40'!$A$1:$M$53</definedName>
    <definedName name="Z_36DBA021_0ECB_11D4_8064_004005726899_.wvu.PrintArea" localSheetId="34" hidden="1">dem40A!$A$1:$H$14</definedName>
    <definedName name="Z_36DBA021_0ECB_11D4_8064_004005726899_.wvu.PrintArea" localSheetId="35" hidden="1">'dem41'!$A$2:$H$131</definedName>
    <definedName name="Z_36DBA021_0ECB_11D4_8064_004005726899_.wvu.PrintArea" localSheetId="36" hidden="1">'dem43'!$A$1:$H$14</definedName>
    <definedName name="Z_36DBA021_0ECB_11D4_8064_004005726899_.wvu.PrintArea" localSheetId="37" hidden="1">'dem46'!$A$1:$H$14</definedName>
    <definedName name="Z_36DBA021_0ECB_11D4_8064_004005726899_.wvu.PrintArea" localSheetId="5" hidden="1">'dem6'!$A$1:$J$15</definedName>
    <definedName name="Z_36DBA021_0ECB_11D4_8064_004005726899_.wvu.PrintArea" localSheetId="6" hidden="1">'dem7'!$A$1:$H$13</definedName>
    <definedName name="Z_36DBA021_0ECB_11D4_8064_004005726899_.wvu.PrintArea" localSheetId="7" hidden="1">'dem8'!$A$1:$H$14</definedName>
    <definedName name="Z_36DBA021_0ECB_11D4_8064_004005726899_.wvu.PrintArea" localSheetId="11" hidden="1">gov!$A$1:$H$15</definedName>
    <definedName name="Z_36DBA021_0ECB_11D4_8064_004005726899_.wvu.PrintTitles" localSheetId="8" hidden="1">'dem10'!$15:$16</definedName>
    <definedName name="Z_36DBA021_0ECB_11D4_8064_004005726899_.wvu.PrintTitles" localSheetId="9" hidden="1">'dem11'!$13:$15</definedName>
    <definedName name="Z_36DBA021_0ECB_11D4_8064_004005726899_.wvu.PrintTitles" localSheetId="10" hidden="1">'dem12'!$12:$14</definedName>
    <definedName name="Z_36DBA021_0ECB_11D4_8064_004005726899_.wvu.PrintTitles" localSheetId="12" hidden="1">'dem13'!$12:$14</definedName>
    <definedName name="Z_36DBA021_0ECB_11D4_8064_004005726899_.wvu.PrintTitles" localSheetId="13" hidden="1">'dem14'!$13:$15</definedName>
    <definedName name="Z_36DBA021_0ECB_11D4_8064_004005726899_.wvu.PrintTitles" localSheetId="14" hidden="1">'dem15'!$12:$13</definedName>
    <definedName name="Z_36DBA021_0ECB_11D4_8064_004005726899_.wvu.PrintTitles" localSheetId="15" hidden="1">'dem16'!$13:$15</definedName>
    <definedName name="Z_36DBA021_0ECB_11D4_8064_004005726899_.wvu.PrintTitles" localSheetId="17" hidden="1">'dem19'!$12:$14</definedName>
    <definedName name="Z_36DBA021_0ECB_11D4_8064_004005726899_.wvu.PrintTitles" localSheetId="2" hidden="1">'dem2'!$13:$14</definedName>
    <definedName name="Z_36DBA021_0ECB_11D4_8064_004005726899_.wvu.PrintTitles" localSheetId="18" hidden="1">'dem20'!$16:$17</definedName>
    <definedName name="Z_36DBA021_0ECB_11D4_8064_004005726899_.wvu.PrintTitles" localSheetId="19" hidden="1">'dem21'!$13:$14</definedName>
    <definedName name="Z_36DBA021_0ECB_11D4_8064_004005726899_.wvu.PrintTitles" localSheetId="20" hidden="1">'dem22'!$12:$13</definedName>
    <definedName name="Z_36DBA021_0ECB_11D4_8064_004005726899_.wvu.PrintTitles" localSheetId="21" hidden="1">'dem24'!$16:$18</definedName>
    <definedName name="Z_36DBA021_0ECB_11D4_8064_004005726899_.wvu.PrintTitles" localSheetId="22" hidden="1">'dem26'!$13:$14</definedName>
    <definedName name="Z_36DBA021_0ECB_11D4_8064_004005726899_.wvu.PrintTitles" localSheetId="23" hidden="1">'dem28'!$13:$15</definedName>
    <definedName name="Z_36DBA021_0ECB_11D4_8064_004005726899_.wvu.PrintTitles" localSheetId="24" hidden="1">'dem29'!$12:$14</definedName>
    <definedName name="Z_36DBA021_0ECB_11D4_8064_004005726899_.wvu.PrintTitles" localSheetId="3" hidden="1">'dem3'!$12:$14</definedName>
    <definedName name="Z_36DBA021_0ECB_11D4_8064_004005726899_.wvu.PrintTitles" localSheetId="25" hidden="1">'dem30'!$12:$14</definedName>
    <definedName name="Z_36DBA021_0ECB_11D4_8064_004005726899_.wvu.PrintTitles" localSheetId="26" hidden="1">'dem31'!$13:$15</definedName>
    <definedName name="Z_36DBA021_0ECB_11D4_8064_004005726899_.wvu.PrintTitles" localSheetId="27" hidden="1">'dem32'!$13:$15</definedName>
    <definedName name="Z_36DBA021_0ECB_11D4_8064_004005726899_.wvu.PrintTitles" localSheetId="28" hidden="1">'dem33'!$12:$14</definedName>
    <definedName name="Z_36DBA021_0ECB_11D4_8064_004005726899_.wvu.PrintTitles" localSheetId="29" hidden="1">'dem34'!$12:$14</definedName>
    <definedName name="Z_36DBA021_0ECB_11D4_8064_004005726899_.wvu.PrintTitles" localSheetId="30" hidden="1">'Dem35'!$12:$14</definedName>
    <definedName name="Z_36DBA021_0ECB_11D4_8064_004005726899_.wvu.PrintTitles" localSheetId="31" hidden="1">'dem38'!$12:$14</definedName>
    <definedName name="Z_36DBA021_0ECB_11D4_8064_004005726899_.wvu.PrintTitles" localSheetId="32" hidden="1">'dem39'!$12:$14</definedName>
    <definedName name="Z_36DBA021_0ECB_11D4_8064_004005726899_.wvu.PrintTitles" localSheetId="33" hidden="1">'dem40'!$12:$14</definedName>
    <definedName name="Z_36DBA021_0ECB_11D4_8064_004005726899_.wvu.PrintTitles" localSheetId="34" hidden="1">dem40A!$12:$14</definedName>
    <definedName name="Z_36DBA021_0ECB_11D4_8064_004005726899_.wvu.PrintTitles" localSheetId="35" hidden="1">'dem41'!$13:$14</definedName>
    <definedName name="Z_36DBA021_0ECB_11D4_8064_004005726899_.wvu.PrintTitles" localSheetId="36" hidden="1">'dem43'!$12:$14</definedName>
    <definedName name="Z_36DBA021_0ECB_11D4_8064_004005726899_.wvu.PrintTitles" localSheetId="37" hidden="1">'dem46'!$12:$14</definedName>
    <definedName name="Z_36DBA021_0ECB_11D4_8064_004005726899_.wvu.PrintTitles" localSheetId="4" hidden="1">'dem5'!$12:$15</definedName>
    <definedName name="Z_36DBA021_0ECB_11D4_8064_004005726899_.wvu.PrintTitles" localSheetId="5" hidden="1">'dem6'!$14:$15</definedName>
    <definedName name="Z_36DBA021_0ECB_11D4_8064_004005726899_.wvu.PrintTitles" localSheetId="6" hidden="1">'dem7'!$12:$13</definedName>
    <definedName name="Z_36DBA021_0ECB_11D4_8064_004005726899_.wvu.PrintTitles" localSheetId="7" hidden="1">'dem8'!$12:$14</definedName>
    <definedName name="Z_36DBA021_0ECB_11D4_8064_004005726899_.wvu.PrintTitles" localSheetId="11" hidden="1">gov!$13:$15</definedName>
    <definedName name="Z_44B5F5DE_C96C_4269_969A_574D4EEEEEF5_.wvu.FilterData" localSheetId="1" hidden="1">Rev_Cap!$A$6:$I$44</definedName>
    <definedName name="Z_500B8DB8_F286_4AC6_8FFB_9BFEC967AB3A_.wvu.FilterData" localSheetId="10" hidden="1">'dem12'!$A$97:$H$142</definedName>
    <definedName name="Z_500B8DB8_F286_4AC6_8FFB_9BFEC967AB3A_.wvu.PrintArea" localSheetId="10" hidden="1">'dem12'!$A$2:$H$96</definedName>
    <definedName name="Z_500B8DB8_F286_4AC6_8FFB_9BFEC967AB3A_.wvu.PrintTitles" localSheetId="10" hidden="1">'dem12'!$12:$14</definedName>
    <definedName name="Z_5071B95B_B9AE_41D2_8D05_F6F32A4219CA_.wvu.FilterData" localSheetId="2" hidden="1">'dem2'!#REF!</definedName>
    <definedName name="Z_5BE1487B_58C1_4CCA_A8B8_E6AB94BEF19E_.wvu.FilterData" localSheetId="1" hidden="1">Rev_Cap!$A$6:$I$44</definedName>
    <definedName name="Z_93EBE921_AE91_11D5_8685_004005726899_.wvu.Cols" localSheetId="9" hidden="1">'dem11'!#REF!</definedName>
    <definedName name="Z_93EBE921_AE91_11D5_8685_004005726899_.wvu.Cols" localSheetId="10" hidden="1">'dem12'!#REF!</definedName>
    <definedName name="Z_93EBE921_AE91_11D5_8685_004005726899_.wvu.Cols" localSheetId="12" hidden="1">'dem13'!#REF!</definedName>
    <definedName name="Z_93EBE921_AE91_11D5_8685_004005726899_.wvu.Cols" localSheetId="15" hidden="1">'dem16'!#REF!</definedName>
    <definedName name="Z_93EBE921_AE91_11D5_8685_004005726899_.wvu.Cols" localSheetId="17" hidden="1">'dem19'!#REF!</definedName>
    <definedName name="Z_93EBE921_AE91_11D5_8685_004005726899_.wvu.Cols" localSheetId="2" hidden="1">'dem2'!#REF!</definedName>
    <definedName name="Z_93EBE921_AE91_11D5_8685_004005726899_.wvu.Cols" localSheetId="23" hidden="1">'dem28'!#REF!</definedName>
    <definedName name="Z_93EBE921_AE91_11D5_8685_004005726899_.wvu.Cols" localSheetId="24" hidden="1">'dem29'!#REF!</definedName>
    <definedName name="Z_93EBE921_AE91_11D5_8685_004005726899_.wvu.Cols" localSheetId="3" hidden="1">'dem3'!#REF!</definedName>
    <definedName name="Z_93EBE921_AE91_11D5_8685_004005726899_.wvu.Cols" localSheetId="25" hidden="1">'dem30'!#REF!</definedName>
    <definedName name="Z_93EBE921_AE91_11D5_8685_004005726899_.wvu.Cols" localSheetId="26" hidden="1">'dem31'!#REF!</definedName>
    <definedName name="Z_93EBE921_AE91_11D5_8685_004005726899_.wvu.Cols" localSheetId="27" hidden="1">'dem32'!#REF!</definedName>
    <definedName name="Z_93EBE921_AE91_11D5_8685_004005726899_.wvu.Cols" localSheetId="28" hidden="1">'dem33'!#REF!</definedName>
    <definedName name="Z_93EBE921_AE91_11D5_8685_004005726899_.wvu.Cols" localSheetId="29" hidden="1">'dem34'!#REF!</definedName>
    <definedName name="Z_93EBE921_AE91_11D5_8685_004005726899_.wvu.Cols" localSheetId="30" hidden="1">'Dem35'!#REF!</definedName>
    <definedName name="Z_93EBE921_AE91_11D5_8685_004005726899_.wvu.Cols" localSheetId="31" hidden="1">'dem38'!#REF!</definedName>
    <definedName name="Z_93EBE921_AE91_11D5_8685_004005726899_.wvu.Cols" localSheetId="32" hidden="1">'dem39'!#REF!</definedName>
    <definedName name="Z_93EBE921_AE91_11D5_8685_004005726899_.wvu.Cols" localSheetId="33" hidden="1">'dem40'!#REF!</definedName>
    <definedName name="Z_93EBE921_AE91_11D5_8685_004005726899_.wvu.Cols" localSheetId="34" hidden="1">dem40A!#REF!</definedName>
    <definedName name="Z_93EBE921_AE91_11D5_8685_004005726899_.wvu.Cols" localSheetId="35" hidden="1">'dem41'!#REF!</definedName>
    <definedName name="Z_93EBE921_AE91_11D5_8685_004005726899_.wvu.Cols" localSheetId="36" hidden="1">'dem43'!#REF!</definedName>
    <definedName name="Z_93EBE921_AE91_11D5_8685_004005726899_.wvu.Cols" localSheetId="37" hidden="1">'dem46'!#REF!</definedName>
    <definedName name="Z_93EBE921_AE91_11D5_8685_004005726899_.wvu.Cols" localSheetId="6" hidden="1">'dem7'!#REF!</definedName>
    <definedName name="Z_93EBE921_AE91_11D5_8685_004005726899_.wvu.Cols" localSheetId="7" hidden="1">'dem8'!#REF!</definedName>
    <definedName name="Z_93EBE921_AE91_11D5_8685_004005726899_.wvu.Cols" localSheetId="11" hidden="1">gov!#REF!</definedName>
    <definedName name="Z_93EBE921_AE91_11D5_8685_004005726899_.wvu.FilterData" localSheetId="9" hidden="1">'dem11'!#REF!</definedName>
    <definedName name="Z_93EBE921_AE91_11D5_8685_004005726899_.wvu.FilterData" localSheetId="10" hidden="1">'dem12'!#REF!</definedName>
    <definedName name="Z_93EBE921_AE91_11D5_8685_004005726899_.wvu.FilterData" localSheetId="12" hidden="1">'dem13'!#REF!</definedName>
    <definedName name="Z_93EBE921_AE91_11D5_8685_004005726899_.wvu.FilterData" localSheetId="14" hidden="1">'dem15'!#REF!</definedName>
    <definedName name="Z_93EBE921_AE91_11D5_8685_004005726899_.wvu.FilterData" localSheetId="15" hidden="1">'dem16'!#REF!</definedName>
    <definedName name="Z_93EBE921_AE91_11D5_8685_004005726899_.wvu.FilterData" localSheetId="17" hidden="1">'dem19'!#REF!</definedName>
    <definedName name="Z_93EBE921_AE91_11D5_8685_004005726899_.wvu.FilterData" localSheetId="2" hidden="1">'dem2'!#REF!</definedName>
    <definedName name="Z_93EBE921_AE91_11D5_8685_004005726899_.wvu.FilterData" localSheetId="18" hidden="1">'dem20'!#REF!</definedName>
    <definedName name="Z_93EBE921_AE91_11D5_8685_004005726899_.wvu.FilterData" localSheetId="19" hidden="1">'dem21'!#REF!</definedName>
    <definedName name="Z_93EBE921_AE91_11D5_8685_004005726899_.wvu.FilterData" localSheetId="20" hidden="1">'dem22'!#REF!</definedName>
    <definedName name="Z_93EBE921_AE91_11D5_8685_004005726899_.wvu.FilterData" localSheetId="23" hidden="1">'dem28'!#REF!</definedName>
    <definedName name="Z_93EBE921_AE91_11D5_8685_004005726899_.wvu.FilterData" localSheetId="24" hidden="1">'dem29'!#REF!</definedName>
    <definedName name="Z_93EBE921_AE91_11D5_8685_004005726899_.wvu.FilterData" localSheetId="3" hidden="1">'dem3'!$C$58:$C$67</definedName>
    <definedName name="Z_93EBE921_AE91_11D5_8685_004005726899_.wvu.FilterData" localSheetId="25" hidden="1">'dem30'!$C$42:$C$43</definedName>
    <definedName name="Z_93EBE921_AE91_11D5_8685_004005726899_.wvu.FilterData" localSheetId="26" hidden="1">'dem31'!$C$50:$C$50</definedName>
    <definedName name="Z_93EBE921_AE91_11D5_8685_004005726899_.wvu.FilterData" localSheetId="27" hidden="1">'dem32'!#REF!</definedName>
    <definedName name="Z_93EBE921_AE91_11D5_8685_004005726899_.wvu.FilterData" localSheetId="28" hidden="1">'dem33'!#REF!</definedName>
    <definedName name="Z_93EBE921_AE91_11D5_8685_004005726899_.wvu.FilterData" localSheetId="29" hidden="1">'dem34'!#REF!</definedName>
    <definedName name="Z_93EBE921_AE91_11D5_8685_004005726899_.wvu.FilterData" localSheetId="30" hidden="1">'Dem35'!#REF!</definedName>
    <definedName name="Z_93EBE921_AE91_11D5_8685_004005726899_.wvu.FilterData" localSheetId="31" hidden="1">'dem38'!#REF!</definedName>
    <definedName name="Z_93EBE921_AE91_11D5_8685_004005726899_.wvu.FilterData" localSheetId="33" hidden="1">'dem40'!$C$16:$C$53</definedName>
    <definedName name="Z_93EBE921_AE91_11D5_8685_004005726899_.wvu.FilterData" localSheetId="34" hidden="1">dem40A!#REF!</definedName>
    <definedName name="Z_93EBE921_AE91_11D5_8685_004005726899_.wvu.FilterData" localSheetId="35" hidden="1">'dem41'!$C$108:$C$131</definedName>
    <definedName name="Z_93EBE921_AE91_11D5_8685_004005726899_.wvu.FilterData" localSheetId="36" hidden="1">'dem43'!#REF!</definedName>
    <definedName name="Z_93EBE921_AE91_11D5_8685_004005726899_.wvu.FilterData" localSheetId="37" hidden="1">'dem46'!#REF!</definedName>
    <definedName name="Z_93EBE921_AE91_11D5_8685_004005726899_.wvu.FilterData" localSheetId="4" hidden="1">'dem5'!#REF!</definedName>
    <definedName name="Z_93EBE921_AE91_11D5_8685_004005726899_.wvu.FilterData" localSheetId="6" hidden="1">'dem7'!#REF!</definedName>
    <definedName name="Z_93EBE921_AE91_11D5_8685_004005726899_.wvu.FilterData" localSheetId="7" hidden="1">'dem8'!#REF!</definedName>
    <definedName name="Z_93EBE921_AE91_11D5_8685_004005726899_.wvu.FilterData" localSheetId="11" hidden="1">gov!#REF!</definedName>
    <definedName name="Z_93EBE921_AE91_11D5_8685_004005726899_.wvu.PrintArea" localSheetId="8" hidden="1">'dem10'!$A$1:$H$43</definedName>
    <definedName name="Z_93EBE921_AE91_11D5_8685_004005726899_.wvu.PrintArea" localSheetId="9" hidden="1">'dem11'!$A$1:$H$26</definedName>
    <definedName name="Z_93EBE921_AE91_11D5_8685_004005726899_.wvu.PrintArea" localSheetId="10" hidden="1">'dem12'!$A$2:$H$96</definedName>
    <definedName name="Z_93EBE921_AE91_11D5_8685_004005726899_.wvu.PrintArea" localSheetId="12" hidden="1">'dem13'!$A$1:$H$109</definedName>
    <definedName name="Z_93EBE921_AE91_11D5_8685_004005726899_.wvu.PrintArea" localSheetId="13" hidden="1">'dem14'!$A$1:$H$79</definedName>
    <definedName name="Z_93EBE921_AE91_11D5_8685_004005726899_.wvu.PrintArea" localSheetId="14" hidden="1">'dem15'!$A$1:$H$33</definedName>
    <definedName name="Z_93EBE921_AE91_11D5_8685_004005726899_.wvu.PrintArea" localSheetId="15" hidden="1">'dem16'!$A$1:$H$15</definedName>
    <definedName name="Z_93EBE921_AE91_11D5_8685_004005726899_.wvu.PrintArea" localSheetId="16" hidden="1">'dem18'!$A$1:$H$14</definedName>
    <definedName name="Z_93EBE921_AE91_11D5_8685_004005726899_.wvu.PrintArea" localSheetId="17" hidden="1">'dem19'!$A$1:$H$14</definedName>
    <definedName name="Z_93EBE921_AE91_11D5_8685_004005726899_.wvu.PrintArea" localSheetId="2" hidden="1">'dem2'!$A$1:$H$14</definedName>
    <definedName name="Z_93EBE921_AE91_11D5_8685_004005726899_.wvu.PrintArea" localSheetId="18" hidden="1">'dem20'!$A$1:$H$17</definedName>
    <definedName name="Z_93EBE921_AE91_11D5_8685_004005726899_.wvu.PrintArea" localSheetId="19" hidden="1">'dem21'!$A$1:$H$28</definedName>
    <definedName name="Z_93EBE921_AE91_11D5_8685_004005726899_.wvu.PrintArea" localSheetId="20" hidden="1">'dem22'!$A$1:$H$79</definedName>
    <definedName name="Z_93EBE921_AE91_11D5_8685_004005726899_.wvu.PrintArea" localSheetId="23" hidden="1">'dem28'!$A$1:$H$15</definedName>
    <definedName name="Z_93EBE921_AE91_11D5_8685_004005726899_.wvu.PrintArea" localSheetId="24" hidden="1">'dem29'!$A$1:$H$14</definedName>
    <definedName name="Z_93EBE921_AE91_11D5_8685_004005726899_.wvu.PrintArea" localSheetId="3" hidden="1">'dem3'!$A$1:$H$67</definedName>
    <definedName name="Z_93EBE921_AE91_11D5_8685_004005726899_.wvu.PrintArea" localSheetId="25" hidden="1">'dem30'!$A$1:$H$43</definedName>
    <definedName name="Z_93EBE921_AE91_11D5_8685_004005726899_.wvu.PrintArea" localSheetId="26" hidden="1">'dem31'!$A$1:$H$50</definedName>
    <definedName name="Z_93EBE921_AE91_11D5_8685_004005726899_.wvu.PrintArea" localSheetId="27" hidden="1">'dem32'!$A$1:$H$15</definedName>
    <definedName name="Z_93EBE921_AE91_11D5_8685_004005726899_.wvu.PrintArea" localSheetId="28" hidden="1">'dem33'!$A$1:$H$14</definedName>
    <definedName name="Z_93EBE921_AE91_11D5_8685_004005726899_.wvu.PrintArea" localSheetId="29" hidden="1">'dem34'!$A$1:$H$14</definedName>
    <definedName name="Z_93EBE921_AE91_11D5_8685_004005726899_.wvu.PrintArea" localSheetId="30" hidden="1">'Dem35'!$A$1:$H$14</definedName>
    <definedName name="Z_93EBE921_AE91_11D5_8685_004005726899_.wvu.PrintArea" localSheetId="31" hidden="1">'dem38'!$A$1:$H$14</definedName>
    <definedName name="Z_93EBE921_AE91_11D5_8685_004005726899_.wvu.PrintArea" localSheetId="32" hidden="1">'dem39'!$A$1:$H$14</definedName>
    <definedName name="Z_93EBE921_AE91_11D5_8685_004005726899_.wvu.PrintArea" localSheetId="33" hidden="1">'dem40'!$A$1:$M$53</definedName>
    <definedName name="Z_93EBE921_AE91_11D5_8685_004005726899_.wvu.PrintArea" localSheetId="34" hidden="1">dem40A!$A$1:$H$14</definedName>
    <definedName name="Z_93EBE921_AE91_11D5_8685_004005726899_.wvu.PrintArea" localSheetId="35" hidden="1">'dem41'!$A$1:$H$131</definedName>
    <definedName name="Z_93EBE921_AE91_11D5_8685_004005726899_.wvu.PrintArea" localSheetId="36" hidden="1">'dem43'!$A$1:$H$14</definedName>
    <definedName name="Z_93EBE921_AE91_11D5_8685_004005726899_.wvu.PrintArea" localSheetId="37" hidden="1">'dem46'!$A$1:$H$14</definedName>
    <definedName name="Z_93EBE921_AE91_11D5_8685_004005726899_.wvu.PrintArea" localSheetId="5" hidden="1">'dem6'!$A$1:$J$15</definedName>
    <definedName name="Z_93EBE921_AE91_11D5_8685_004005726899_.wvu.PrintArea" localSheetId="6" hidden="1">'dem7'!$A$1:$H$13</definedName>
    <definedName name="Z_93EBE921_AE91_11D5_8685_004005726899_.wvu.PrintArea" localSheetId="7" hidden="1">'dem8'!$A$1:$H$14</definedName>
    <definedName name="Z_93EBE921_AE91_11D5_8685_004005726899_.wvu.PrintArea" localSheetId="11" hidden="1">gov!$A$1:$H$15</definedName>
    <definedName name="Z_93EBE921_AE91_11D5_8685_004005726899_.wvu.PrintTitles" localSheetId="8" hidden="1">'dem10'!$15:$16</definedName>
    <definedName name="Z_93EBE921_AE91_11D5_8685_004005726899_.wvu.PrintTitles" localSheetId="9" hidden="1">'dem11'!$13:$15</definedName>
    <definedName name="Z_93EBE921_AE91_11D5_8685_004005726899_.wvu.PrintTitles" localSheetId="10" hidden="1">'dem12'!$12:$14</definedName>
    <definedName name="Z_93EBE921_AE91_11D5_8685_004005726899_.wvu.PrintTitles" localSheetId="12" hidden="1">'dem13'!$12:$14</definedName>
    <definedName name="Z_93EBE921_AE91_11D5_8685_004005726899_.wvu.PrintTitles" localSheetId="13" hidden="1">'dem14'!$13:$15</definedName>
    <definedName name="Z_93EBE921_AE91_11D5_8685_004005726899_.wvu.PrintTitles" localSheetId="14" hidden="1">'dem15'!$12:$13</definedName>
    <definedName name="Z_93EBE921_AE91_11D5_8685_004005726899_.wvu.PrintTitles" localSheetId="15" hidden="1">'dem16'!$13:$15</definedName>
    <definedName name="Z_93EBE921_AE91_11D5_8685_004005726899_.wvu.PrintTitles" localSheetId="17" hidden="1">'dem19'!$12:$14</definedName>
    <definedName name="Z_93EBE921_AE91_11D5_8685_004005726899_.wvu.PrintTitles" localSheetId="2" hidden="1">'dem2'!$13:$14</definedName>
    <definedName name="Z_93EBE921_AE91_11D5_8685_004005726899_.wvu.PrintTitles" localSheetId="18" hidden="1">'dem20'!$16:$17</definedName>
    <definedName name="Z_93EBE921_AE91_11D5_8685_004005726899_.wvu.PrintTitles" localSheetId="19" hidden="1">'dem21'!$13:$14</definedName>
    <definedName name="Z_93EBE921_AE91_11D5_8685_004005726899_.wvu.PrintTitles" localSheetId="20" hidden="1">'dem22'!$12:$13</definedName>
    <definedName name="Z_93EBE921_AE91_11D5_8685_004005726899_.wvu.PrintTitles" localSheetId="21" hidden="1">'dem24'!$16:$18</definedName>
    <definedName name="Z_93EBE921_AE91_11D5_8685_004005726899_.wvu.PrintTitles" localSheetId="22" hidden="1">'dem26'!$13:$14</definedName>
    <definedName name="Z_93EBE921_AE91_11D5_8685_004005726899_.wvu.PrintTitles" localSheetId="23" hidden="1">'dem28'!$13:$15</definedName>
    <definedName name="Z_93EBE921_AE91_11D5_8685_004005726899_.wvu.PrintTitles" localSheetId="24" hidden="1">'dem29'!$12:$14</definedName>
    <definedName name="Z_93EBE921_AE91_11D5_8685_004005726899_.wvu.PrintTitles" localSheetId="3" hidden="1">'dem3'!$12:$14</definedName>
    <definedName name="Z_93EBE921_AE91_11D5_8685_004005726899_.wvu.PrintTitles" localSheetId="25" hidden="1">'dem30'!$12:$14</definedName>
    <definedName name="Z_93EBE921_AE91_11D5_8685_004005726899_.wvu.PrintTitles" localSheetId="26" hidden="1">'dem31'!$13:$15</definedName>
    <definedName name="Z_93EBE921_AE91_11D5_8685_004005726899_.wvu.PrintTitles" localSheetId="27" hidden="1">'dem32'!$13:$15</definedName>
    <definedName name="Z_93EBE921_AE91_11D5_8685_004005726899_.wvu.PrintTitles" localSheetId="28" hidden="1">'dem33'!$12:$14</definedName>
    <definedName name="Z_93EBE921_AE91_11D5_8685_004005726899_.wvu.PrintTitles" localSheetId="29" hidden="1">'dem34'!$12:$14</definedName>
    <definedName name="Z_93EBE921_AE91_11D5_8685_004005726899_.wvu.PrintTitles" localSheetId="30" hidden="1">'Dem35'!$12:$14</definedName>
    <definedName name="Z_93EBE921_AE91_11D5_8685_004005726899_.wvu.PrintTitles" localSheetId="31" hidden="1">'dem38'!$12:$14</definedName>
    <definedName name="Z_93EBE921_AE91_11D5_8685_004005726899_.wvu.PrintTitles" localSheetId="32" hidden="1">'dem39'!$12:$14</definedName>
    <definedName name="Z_93EBE921_AE91_11D5_8685_004005726899_.wvu.PrintTitles" localSheetId="33" hidden="1">'dem40'!$12:$14</definedName>
    <definedName name="Z_93EBE921_AE91_11D5_8685_004005726899_.wvu.PrintTitles" localSheetId="34" hidden="1">dem40A!$12:$14</definedName>
    <definedName name="Z_93EBE921_AE91_11D5_8685_004005726899_.wvu.PrintTitles" localSheetId="35" hidden="1">'dem41'!$13:$14</definedName>
    <definedName name="Z_93EBE921_AE91_11D5_8685_004005726899_.wvu.PrintTitles" localSheetId="36" hidden="1">'dem43'!$12:$14</definedName>
    <definedName name="Z_93EBE921_AE91_11D5_8685_004005726899_.wvu.PrintTitles" localSheetId="37" hidden="1">'dem46'!$12:$14</definedName>
    <definedName name="Z_93EBE921_AE91_11D5_8685_004005726899_.wvu.PrintTitles" localSheetId="4" hidden="1">'dem5'!$12:$15</definedName>
    <definedName name="Z_93EBE921_AE91_11D5_8685_004005726899_.wvu.PrintTitles" localSheetId="5" hidden="1">'dem6'!$14:$15</definedName>
    <definedName name="Z_93EBE921_AE91_11D5_8685_004005726899_.wvu.PrintTitles" localSheetId="6" hidden="1">'dem7'!$12:$13</definedName>
    <definedName name="Z_93EBE921_AE91_11D5_8685_004005726899_.wvu.PrintTitles" localSheetId="7" hidden="1">'dem8'!$12:$14</definedName>
    <definedName name="Z_93EBE921_AE91_11D5_8685_004005726899_.wvu.PrintTitles" localSheetId="11" hidden="1">gov!$13:$15</definedName>
    <definedName name="Z_94DA79C1_0FDE_11D5_9579_000021DAEEA2_.wvu.Cols" localSheetId="9" hidden="1">'dem11'!#REF!</definedName>
    <definedName name="Z_94DA79C1_0FDE_11D5_9579_000021DAEEA2_.wvu.Cols" localSheetId="10" hidden="1">'dem12'!#REF!</definedName>
    <definedName name="Z_94DA79C1_0FDE_11D5_9579_000021DAEEA2_.wvu.Cols" localSheetId="12" hidden="1">'dem13'!#REF!</definedName>
    <definedName name="Z_94DA79C1_0FDE_11D5_9579_000021DAEEA2_.wvu.Cols" localSheetId="15" hidden="1">'dem16'!#REF!</definedName>
    <definedName name="Z_94DA79C1_0FDE_11D5_9579_000021DAEEA2_.wvu.Cols" localSheetId="17" hidden="1">'dem19'!#REF!</definedName>
    <definedName name="Z_94DA79C1_0FDE_11D5_9579_000021DAEEA2_.wvu.Cols" localSheetId="2" hidden="1">'dem2'!#REF!</definedName>
    <definedName name="Z_94DA79C1_0FDE_11D5_9579_000021DAEEA2_.wvu.Cols" localSheetId="23" hidden="1">'dem28'!#REF!</definedName>
    <definedName name="Z_94DA79C1_0FDE_11D5_9579_000021DAEEA2_.wvu.Cols" localSheetId="24" hidden="1">'dem29'!#REF!</definedName>
    <definedName name="Z_94DA79C1_0FDE_11D5_9579_000021DAEEA2_.wvu.Cols" localSheetId="3" hidden="1">'dem3'!#REF!</definedName>
    <definedName name="Z_94DA79C1_0FDE_11D5_9579_000021DAEEA2_.wvu.Cols" localSheetId="25" hidden="1">'dem30'!#REF!</definedName>
    <definedName name="Z_94DA79C1_0FDE_11D5_9579_000021DAEEA2_.wvu.Cols" localSheetId="26" hidden="1">'dem31'!#REF!</definedName>
    <definedName name="Z_94DA79C1_0FDE_11D5_9579_000021DAEEA2_.wvu.Cols" localSheetId="27" hidden="1">'dem32'!#REF!</definedName>
    <definedName name="Z_94DA79C1_0FDE_11D5_9579_000021DAEEA2_.wvu.Cols" localSheetId="28" hidden="1">'dem33'!#REF!</definedName>
    <definedName name="Z_94DA79C1_0FDE_11D5_9579_000021DAEEA2_.wvu.Cols" localSheetId="29" hidden="1">'dem34'!#REF!</definedName>
    <definedName name="Z_94DA79C1_0FDE_11D5_9579_000021DAEEA2_.wvu.Cols" localSheetId="30" hidden="1">'Dem35'!#REF!</definedName>
    <definedName name="Z_94DA79C1_0FDE_11D5_9579_000021DAEEA2_.wvu.Cols" localSheetId="31" hidden="1">'dem38'!#REF!</definedName>
    <definedName name="Z_94DA79C1_0FDE_11D5_9579_000021DAEEA2_.wvu.Cols" localSheetId="32" hidden="1">'dem39'!#REF!</definedName>
    <definedName name="Z_94DA79C1_0FDE_11D5_9579_000021DAEEA2_.wvu.Cols" localSheetId="33" hidden="1">'dem40'!#REF!</definedName>
    <definedName name="Z_94DA79C1_0FDE_11D5_9579_000021DAEEA2_.wvu.Cols" localSheetId="34" hidden="1">dem40A!#REF!</definedName>
    <definedName name="Z_94DA79C1_0FDE_11D5_9579_000021DAEEA2_.wvu.Cols" localSheetId="35" hidden="1">'dem41'!#REF!</definedName>
    <definedName name="Z_94DA79C1_0FDE_11D5_9579_000021DAEEA2_.wvu.Cols" localSheetId="36" hidden="1">'dem43'!#REF!</definedName>
    <definedName name="Z_94DA79C1_0FDE_11D5_9579_000021DAEEA2_.wvu.Cols" localSheetId="37" hidden="1">'dem46'!#REF!</definedName>
    <definedName name="Z_94DA79C1_0FDE_11D5_9579_000021DAEEA2_.wvu.Cols" localSheetId="6" hidden="1">'dem7'!#REF!</definedName>
    <definedName name="Z_94DA79C1_0FDE_11D5_9579_000021DAEEA2_.wvu.Cols" localSheetId="7" hidden="1">'dem8'!#REF!</definedName>
    <definedName name="Z_94DA79C1_0FDE_11D5_9579_000021DAEEA2_.wvu.Cols" localSheetId="11" hidden="1">gov!#REF!</definedName>
    <definedName name="Z_94DA79C1_0FDE_11D5_9579_000021DAEEA2_.wvu.FilterData" localSheetId="9" hidden="1">'dem11'!#REF!</definedName>
    <definedName name="Z_94DA79C1_0FDE_11D5_9579_000021DAEEA2_.wvu.FilterData" localSheetId="10" hidden="1">'dem12'!#REF!</definedName>
    <definedName name="Z_94DA79C1_0FDE_11D5_9579_000021DAEEA2_.wvu.FilterData" localSheetId="12" hidden="1">'dem13'!#REF!</definedName>
    <definedName name="Z_94DA79C1_0FDE_11D5_9579_000021DAEEA2_.wvu.FilterData" localSheetId="14" hidden="1">'dem15'!#REF!</definedName>
    <definedName name="Z_94DA79C1_0FDE_11D5_9579_000021DAEEA2_.wvu.FilterData" localSheetId="15" hidden="1">'dem16'!#REF!</definedName>
    <definedName name="Z_94DA79C1_0FDE_11D5_9579_000021DAEEA2_.wvu.FilterData" localSheetId="17" hidden="1">'dem19'!#REF!</definedName>
    <definedName name="Z_94DA79C1_0FDE_11D5_9579_000021DAEEA2_.wvu.FilterData" localSheetId="2" hidden="1">'dem2'!#REF!</definedName>
    <definedName name="Z_94DA79C1_0FDE_11D5_9579_000021DAEEA2_.wvu.FilterData" localSheetId="18" hidden="1">'dem20'!#REF!</definedName>
    <definedName name="Z_94DA79C1_0FDE_11D5_9579_000021DAEEA2_.wvu.FilterData" localSheetId="19" hidden="1">'dem21'!#REF!</definedName>
    <definedName name="Z_94DA79C1_0FDE_11D5_9579_000021DAEEA2_.wvu.FilterData" localSheetId="20" hidden="1">'dem22'!#REF!</definedName>
    <definedName name="Z_94DA79C1_0FDE_11D5_9579_000021DAEEA2_.wvu.FilterData" localSheetId="23" hidden="1">'dem28'!#REF!</definedName>
    <definedName name="Z_94DA79C1_0FDE_11D5_9579_000021DAEEA2_.wvu.FilterData" localSheetId="24" hidden="1">'dem29'!#REF!</definedName>
    <definedName name="Z_94DA79C1_0FDE_11D5_9579_000021DAEEA2_.wvu.FilterData" localSheetId="3" hidden="1">'dem3'!$C$58:$C$67</definedName>
    <definedName name="Z_94DA79C1_0FDE_11D5_9579_000021DAEEA2_.wvu.FilterData" localSheetId="25" hidden="1">'dem30'!$C$42:$C$43</definedName>
    <definedName name="Z_94DA79C1_0FDE_11D5_9579_000021DAEEA2_.wvu.FilterData" localSheetId="26" hidden="1">'dem31'!$C$50:$C$50</definedName>
    <definedName name="Z_94DA79C1_0FDE_11D5_9579_000021DAEEA2_.wvu.FilterData" localSheetId="27" hidden="1">'dem32'!#REF!</definedName>
    <definedName name="Z_94DA79C1_0FDE_11D5_9579_000021DAEEA2_.wvu.FilterData" localSheetId="28" hidden="1">'dem33'!#REF!</definedName>
    <definedName name="Z_94DA79C1_0FDE_11D5_9579_000021DAEEA2_.wvu.FilterData" localSheetId="29" hidden="1">'dem34'!#REF!</definedName>
    <definedName name="Z_94DA79C1_0FDE_11D5_9579_000021DAEEA2_.wvu.FilterData" localSheetId="30" hidden="1">'Dem35'!#REF!</definedName>
    <definedName name="Z_94DA79C1_0FDE_11D5_9579_000021DAEEA2_.wvu.FilterData" localSheetId="31" hidden="1">'dem38'!#REF!</definedName>
    <definedName name="Z_94DA79C1_0FDE_11D5_9579_000021DAEEA2_.wvu.FilterData" localSheetId="33" hidden="1">'dem40'!$C$16:$C$53</definedName>
    <definedName name="Z_94DA79C1_0FDE_11D5_9579_000021DAEEA2_.wvu.FilterData" localSheetId="34" hidden="1">dem40A!#REF!</definedName>
    <definedName name="Z_94DA79C1_0FDE_11D5_9579_000021DAEEA2_.wvu.FilterData" localSheetId="35" hidden="1">'dem41'!$C$108:$C$131</definedName>
    <definedName name="Z_94DA79C1_0FDE_11D5_9579_000021DAEEA2_.wvu.FilterData" localSheetId="36" hidden="1">'dem43'!#REF!</definedName>
    <definedName name="Z_94DA79C1_0FDE_11D5_9579_000021DAEEA2_.wvu.FilterData" localSheetId="37" hidden="1">'dem46'!#REF!</definedName>
    <definedName name="Z_94DA79C1_0FDE_11D5_9579_000021DAEEA2_.wvu.FilterData" localSheetId="4" hidden="1">'dem5'!#REF!</definedName>
    <definedName name="Z_94DA79C1_0FDE_11D5_9579_000021DAEEA2_.wvu.FilterData" localSheetId="6" hidden="1">'dem7'!#REF!</definedName>
    <definedName name="Z_94DA79C1_0FDE_11D5_9579_000021DAEEA2_.wvu.FilterData" localSheetId="7" hidden="1">'dem8'!#REF!</definedName>
    <definedName name="Z_94DA79C1_0FDE_11D5_9579_000021DAEEA2_.wvu.FilterData" localSheetId="11" hidden="1">gov!#REF!</definedName>
    <definedName name="Z_94DA79C1_0FDE_11D5_9579_000021DAEEA2_.wvu.PrintArea" localSheetId="8" hidden="1">'dem10'!$A$1:$H$43</definedName>
    <definedName name="Z_94DA79C1_0FDE_11D5_9579_000021DAEEA2_.wvu.PrintArea" localSheetId="9" hidden="1">'dem11'!$A$1:$H$26</definedName>
    <definedName name="Z_94DA79C1_0FDE_11D5_9579_000021DAEEA2_.wvu.PrintArea" localSheetId="10" hidden="1">'dem12'!$A$2:$H$96</definedName>
    <definedName name="Z_94DA79C1_0FDE_11D5_9579_000021DAEEA2_.wvu.PrintArea" localSheetId="12" hidden="1">'dem13'!$A$1:$H$109</definedName>
    <definedName name="Z_94DA79C1_0FDE_11D5_9579_000021DAEEA2_.wvu.PrintArea" localSheetId="13" hidden="1">'dem14'!$A$1:$H$79</definedName>
    <definedName name="Z_94DA79C1_0FDE_11D5_9579_000021DAEEA2_.wvu.PrintArea" localSheetId="14" hidden="1">'dem15'!$A$1:$H$33</definedName>
    <definedName name="Z_94DA79C1_0FDE_11D5_9579_000021DAEEA2_.wvu.PrintArea" localSheetId="15" hidden="1">'dem16'!$A$1:$H$15</definedName>
    <definedName name="Z_94DA79C1_0FDE_11D5_9579_000021DAEEA2_.wvu.PrintArea" localSheetId="16" hidden="1">'dem18'!$A$1:$H$14</definedName>
    <definedName name="Z_94DA79C1_0FDE_11D5_9579_000021DAEEA2_.wvu.PrintArea" localSheetId="17" hidden="1">'dem19'!$A$1:$H$14</definedName>
    <definedName name="Z_94DA79C1_0FDE_11D5_9579_000021DAEEA2_.wvu.PrintArea" localSheetId="2" hidden="1">'dem2'!$A$1:$H$14</definedName>
    <definedName name="Z_94DA79C1_0FDE_11D5_9579_000021DAEEA2_.wvu.PrintArea" localSheetId="18" hidden="1">'dem20'!$A$1:$H$17</definedName>
    <definedName name="Z_94DA79C1_0FDE_11D5_9579_000021DAEEA2_.wvu.PrintArea" localSheetId="19" hidden="1">'dem21'!$A$1:$H$28</definedName>
    <definedName name="Z_94DA79C1_0FDE_11D5_9579_000021DAEEA2_.wvu.PrintArea" localSheetId="20" hidden="1">'dem22'!$A$1:$H$79</definedName>
    <definedName name="Z_94DA79C1_0FDE_11D5_9579_000021DAEEA2_.wvu.PrintArea" localSheetId="21" hidden="1">'dem24'!$A$1:$H$18</definedName>
    <definedName name="Z_94DA79C1_0FDE_11D5_9579_000021DAEEA2_.wvu.PrintArea" localSheetId="22" hidden="1">'dem26'!$A$1:$H$14</definedName>
    <definedName name="Z_94DA79C1_0FDE_11D5_9579_000021DAEEA2_.wvu.PrintArea" localSheetId="23" hidden="1">'dem28'!$A$1:$H$15</definedName>
    <definedName name="Z_94DA79C1_0FDE_11D5_9579_000021DAEEA2_.wvu.PrintArea" localSheetId="24" hidden="1">'dem29'!$A$1:$H$14</definedName>
    <definedName name="Z_94DA79C1_0FDE_11D5_9579_000021DAEEA2_.wvu.PrintArea" localSheetId="3" hidden="1">'dem3'!$A$1:$H$67</definedName>
    <definedName name="Z_94DA79C1_0FDE_11D5_9579_000021DAEEA2_.wvu.PrintArea" localSheetId="25" hidden="1">'dem30'!$A$1:$H$43</definedName>
    <definedName name="Z_94DA79C1_0FDE_11D5_9579_000021DAEEA2_.wvu.PrintArea" localSheetId="26" hidden="1">'dem31'!$A$1:$H$50</definedName>
    <definedName name="Z_94DA79C1_0FDE_11D5_9579_000021DAEEA2_.wvu.PrintArea" localSheetId="27" hidden="1">'dem32'!$A$1:$H$15</definedName>
    <definedName name="Z_94DA79C1_0FDE_11D5_9579_000021DAEEA2_.wvu.PrintArea" localSheetId="28" hidden="1">'dem33'!$A$1:$H$14</definedName>
    <definedName name="Z_94DA79C1_0FDE_11D5_9579_000021DAEEA2_.wvu.PrintArea" localSheetId="29" hidden="1">'dem34'!$A$1:$H$14</definedName>
    <definedName name="Z_94DA79C1_0FDE_11D5_9579_000021DAEEA2_.wvu.PrintArea" localSheetId="30" hidden="1">'Dem35'!$A$1:$H$14</definedName>
    <definedName name="Z_94DA79C1_0FDE_11D5_9579_000021DAEEA2_.wvu.PrintArea" localSheetId="31" hidden="1">'dem38'!$A$1:$H$14</definedName>
    <definedName name="Z_94DA79C1_0FDE_11D5_9579_000021DAEEA2_.wvu.PrintArea" localSheetId="32" hidden="1">'dem39'!$A$1:$H$14</definedName>
    <definedName name="Z_94DA79C1_0FDE_11D5_9579_000021DAEEA2_.wvu.PrintArea" localSheetId="33" hidden="1">'dem40'!$A$1:$M$53</definedName>
    <definedName name="Z_94DA79C1_0FDE_11D5_9579_000021DAEEA2_.wvu.PrintArea" localSheetId="34" hidden="1">dem40A!$A$1:$H$14</definedName>
    <definedName name="Z_94DA79C1_0FDE_11D5_9579_000021DAEEA2_.wvu.PrintArea" localSheetId="35" hidden="1">'dem41'!$A$2:$H$131</definedName>
    <definedName name="Z_94DA79C1_0FDE_11D5_9579_000021DAEEA2_.wvu.PrintArea" localSheetId="36" hidden="1">'dem43'!$A$1:$H$14</definedName>
    <definedName name="Z_94DA79C1_0FDE_11D5_9579_000021DAEEA2_.wvu.PrintArea" localSheetId="37" hidden="1">'dem46'!$A$1:$H$14</definedName>
    <definedName name="Z_94DA79C1_0FDE_11D5_9579_000021DAEEA2_.wvu.PrintArea" localSheetId="4" hidden="1">'dem5'!$A$1:$H$44</definedName>
    <definedName name="Z_94DA79C1_0FDE_11D5_9579_000021DAEEA2_.wvu.PrintArea" localSheetId="5" hidden="1">'dem6'!$A$1:$J$15</definedName>
    <definedName name="Z_94DA79C1_0FDE_11D5_9579_000021DAEEA2_.wvu.PrintArea" localSheetId="6" hidden="1">'dem7'!$A$1:$H$13</definedName>
    <definedName name="Z_94DA79C1_0FDE_11D5_9579_000021DAEEA2_.wvu.PrintArea" localSheetId="7" hidden="1">'dem8'!$A$1:$H$14</definedName>
    <definedName name="Z_94DA79C1_0FDE_11D5_9579_000021DAEEA2_.wvu.PrintArea" localSheetId="11" hidden="1">gov!$A$1:$H$15</definedName>
    <definedName name="Z_94DA79C1_0FDE_11D5_9579_000021DAEEA2_.wvu.PrintTitles" localSheetId="8" hidden="1">'dem10'!$15:$16</definedName>
    <definedName name="Z_94DA79C1_0FDE_11D5_9579_000021DAEEA2_.wvu.PrintTitles" localSheetId="9" hidden="1">'dem11'!$13:$15</definedName>
    <definedName name="Z_94DA79C1_0FDE_11D5_9579_000021DAEEA2_.wvu.PrintTitles" localSheetId="10" hidden="1">'dem12'!$12:$14</definedName>
    <definedName name="Z_94DA79C1_0FDE_11D5_9579_000021DAEEA2_.wvu.PrintTitles" localSheetId="12" hidden="1">'dem13'!$12:$14</definedName>
    <definedName name="Z_94DA79C1_0FDE_11D5_9579_000021DAEEA2_.wvu.PrintTitles" localSheetId="13" hidden="1">'dem14'!$13:$15</definedName>
    <definedName name="Z_94DA79C1_0FDE_11D5_9579_000021DAEEA2_.wvu.PrintTitles" localSheetId="14" hidden="1">'dem15'!$12:$13</definedName>
    <definedName name="Z_94DA79C1_0FDE_11D5_9579_000021DAEEA2_.wvu.PrintTitles" localSheetId="15" hidden="1">'dem16'!$13:$15</definedName>
    <definedName name="Z_94DA79C1_0FDE_11D5_9579_000021DAEEA2_.wvu.PrintTitles" localSheetId="17" hidden="1">'dem19'!$12:$14</definedName>
    <definedName name="Z_94DA79C1_0FDE_11D5_9579_000021DAEEA2_.wvu.PrintTitles" localSheetId="2" hidden="1">'dem2'!$13:$14</definedName>
    <definedName name="Z_94DA79C1_0FDE_11D5_9579_000021DAEEA2_.wvu.PrintTitles" localSheetId="18" hidden="1">'dem20'!$16:$17</definedName>
    <definedName name="Z_94DA79C1_0FDE_11D5_9579_000021DAEEA2_.wvu.PrintTitles" localSheetId="19" hidden="1">'dem21'!$13:$14</definedName>
    <definedName name="Z_94DA79C1_0FDE_11D5_9579_000021DAEEA2_.wvu.PrintTitles" localSheetId="20" hidden="1">'dem22'!$12:$13</definedName>
    <definedName name="Z_94DA79C1_0FDE_11D5_9579_000021DAEEA2_.wvu.PrintTitles" localSheetId="21" hidden="1">'dem24'!$16:$18</definedName>
    <definedName name="Z_94DA79C1_0FDE_11D5_9579_000021DAEEA2_.wvu.PrintTitles" localSheetId="22" hidden="1">'dem26'!$13:$14</definedName>
    <definedName name="Z_94DA79C1_0FDE_11D5_9579_000021DAEEA2_.wvu.PrintTitles" localSheetId="23" hidden="1">'dem28'!$13:$15</definedName>
    <definedName name="Z_94DA79C1_0FDE_11D5_9579_000021DAEEA2_.wvu.PrintTitles" localSheetId="24" hidden="1">'dem29'!$12:$14</definedName>
    <definedName name="Z_94DA79C1_0FDE_11D5_9579_000021DAEEA2_.wvu.PrintTitles" localSheetId="3" hidden="1">'dem3'!$12:$14</definedName>
    <definedName name="Z_94DA79C1_0FDE_11D5_9579_000021DAEEA2_.wvu.PrintTitles" localSheetId="25" hidden="1">'dem30'!$12:$14</definedName>
    <definedName name="Z_94DA79C1_0FDE_11D5_9579_000021DAEEA2_.wvu.PrintTitles" localSheetId="26" hidden="1">'dem31'!$13:$15</definedName>
    <definedName name="Z_94DA79C1_0FDE_11D5_9579_000021DAEEA2_.wvu.PrintTitles" localSheetId="27" hidden="1">'dem32'!$13:$15</definedName>
    <definedName name="Z_94DA79C1_0FDE_11D5_9579_000021DAEEA2_.wvu.PrintTitles" localSheetId="28" hidden="1">'dem33'!$12:$14</definedName>
    <definedName name="Z_94DA79C1_0FDE_11D5_9579_000021DAEEA2_.wvu.PrintTitles" localSheetId="29" hidden="1">'dem34'!$12:$14</definedName>
    <definedName name="Z_94DA79C1_0FDE_11D5_9579_000021DAEEA2_.wvu.PrintTitles" localSheetId="30" hidden="1">'Dem35'!$12:$14</definedName>
    <definedName name="Z_94DA79C1_0FDE_11D5_9579_000021DAEEA2_.wvu.PrintTitles" localSheetId="31" hidden="1">'dem38'!$12:$14</definedName>
    <definedName name="Z_94DA79C1_0FDE_11D5_9579_000021DAEEA2_.wvu.PrintTitles" localSheetId="32" hidden="1">'dem39'!$12:$14</definedName>
    <definedName name="Z_94DA79C1_0FDE_11D5_9579_000021DAEEA2_.wvu.PrintTitles" localSheetId="33" hidden="1">'dem40'!$12:$14</definedName>
    <definedName name="Z_94DA79C1_0FDE_11D5_9579_000021DAEEA2_.wvu.PrintTitles" localSheetId="34" hidden="1">dem40A!$12:$14</definedName>
    <definedName name="Z_94DA79C1_0FDE_11D5_9579_000021DAEEA2_.wvu.PrintTitles" localSheetId="35" hidden="1">'dem41'!$13:$14</definedName>
    <definedName name="Z_94DA79C1_0FDE_11D5_9579_000021DAEEA2_.wvu.PrintTitles" localSheetId="36" hidden="1">'dem43'!$12:$14</definedName>
    <definedName name="Z_94DA79C1_0FDE_11D5_9579_000021DAEEA2_.wvu.PrintTitles" localSheetId="37" hidden="1">'dem46'!$12:$14</definedName>
    <definedName name="Z_94DA79C1_0FDE_11D5_9579_000021DAEEA2_.wvu.PrintTitles" localSheetId="4" hidden="1">'dem5'!$12:$15</definedName>
    <definedName name="Z_94DA79C1_0FDE_11D5_9579_000021DAEEA2_.wvu.PrintTitles" localSheetId="5" hidden="1">'dem6'!$14:$15</definedName>
    <definedName name="Z_94DA79C1_0FDE_11D5_9579_000021DAEEA2_.wvu.PrintTitles" localSheetId="6" hidden="1">'dem7'!$12:$13</definedName>
    <definedName name="Z_94DA79C1_0FDE_11D5_9579_000021DAEEA2_.wvu.PrintTitles" localSheetId="7" hidden="1">'dem8'!$12:$14</definedName>
    <definedName name="Z_94DA79C1_0FDE_11D5_9579_000021DAEEA2_.wvu.PrintTitles" localSheetId="11" hidden="1">gov!$13:$15</definedName>
    <definedName name="Z_9F04AD3B_15DA_4D32_8B27_BA16A20022C6_.wvu.FilterData" localSheetId="31" hidden="1">'dem38'!$A$14:$H$76</definedName>
    <definedName name="Z_9F04AD3B_15DA_4D32_8B27_BA16A20022C6_.wvu.PrintArea" localSheetId="31" hidden="1">'dem38'!#REF!</definedName>
    <definedName name="Z_9F04AD3B_15DA_4D32_8B27_BA16A20022C6_.wvu.PrintTitles" localSheetId="31" hidden="1">'dem38'!$12:$14</definedName>
    <definedName name="Z_A1D4F895_248C_45AC_AB56_DBE99D2594FB_.wvu.FilterData" localSheetId="2" hidden="1">'dem2'!#REF!</definedName>
    <definedName name="Z_A1D4F895_248C_45AC_AB56_DBE99D2594FB_.wvu.PrintArea" localSheetId="2" hidden="1">'dem2'!$A$1:$H$14</definedName>
    <definedName name="Z_A1D4F895_248C_45AC_AB56_DBE99D2594FB_.wvu.PrintTitles" localSheetId="2" hidden="1">'dem2'!$13:$14</definedName>
    <definedName name="Z_AB0B25A3_0912_441B_B755_8571BB521299_.wvu.FilterData" localSheetId="2" hidden="1">'dem2'!#REF!</definedName>
    <definedName name="Z_AB0B25A3_0912_441B_B755_8571BB521299_.wvu.PrintArea" localSheetId="2" hidden="1">'dem2'!$A$1:$H$14</definedName>
    <definedName name="Z_AB0B25A3_0912_441B_B755_8571BB521299_.wvu.PrintTitles" localSheetId="2" hidden="1">'dem2'!$13:$14</definedName>
    <definedName name="Z_AB0B25A3_0912_441B_B755_8571BB521299_.wvu.Rows" localSheetId="2" hidden="1">'dem2'!#REF!</definedName>
    <definedName name="Z_ABD99FA4_164C_11D6_A646_0050BA3D7AFD_.wvu.FilterData" localSheetId="12" hidden="1">'dem13'!#REF!</definedName>
    <definedName name="Z_ABD99FA5_164C_11D6_A646_0050BA3D7AFD_.wvu.FilterData" localSheetId="12" hidden="1">'dem13'!#REF!</definedName>
    <definedName name="Z_B4CB096A_161F_11D5_8064_004005726899_.wvu.FilterData" localSheetId="18" hidden="1">'dem20'!#REF!</definedName>
    <definedName name="Z_B4CB096A_161F_11D5_8064_004005726899_.wvu.FilterData" localSheetId="19" hidden="1">'dem21'!#REF!</definedName>
    <definedName name="Z_B4CB096A_161F_11D5_8064_004005726899_.wvu.FilterData" localSheetId="20" hidden="1">'dem22'!#REF!</definedName>
    <definedName name="Z_B4CB0970_161F_11D5_8064_004005726899_.wvu.FilterData" localSheetId="25" hidden="1">'dem30'!$C$42:$C$43</definedName>
    <definedName name="Z_B4CB0970_161F_11D5_8064_004005726899_.wvu.FilterData" localSheetId="26" hidden="1">'dem31'!$C$50:$C$50</definedName>
    <definedName name="Z_B4CB0970_161F_11D5_8064_004005726899_.wvu.FilterData" localSheetId="30" hidden="1">'Dem35'!#REF!</definedName>
    <definedName name="Z_B4CB0972_161F_11D5_8064_004005726899_.wvu.FilterData" localSheetId="12" hidden="1">'dem13'!#REF!</definedName>
    <definedName name="Z_B4CB0972_161F_11D5_8064_004005726899_.wvu.FilterData" localSheetId="25" hidden="1">'dem30'!$C$42:$C$43</definedName>
    <definedName name="Z_B4CB0972_161F_11D5_8064_004005726899_.wvu.FilterData" localSheetId="26" hidden="1">'dem31'!$C$50:$C$50</definedName>
    <definedName name="Z_B4CB0972_161F_11D5_8064_004005726899_.wvu.FilterData" localSheetId="33" hidden="1">'dem40'!$C$16:$C$53</definedName>
    <definedName name="Z_B4CB0972_161F_11D5_8064_004005726899_.wvu.FilterData" localSheetId="34" hidden="1">dem40A!#REF!</definedName>
    <definedName name="Z_B4CB0972_161F_11D5_8064_004005726899_.wvu.FilterData" localSheetId="35" hidden="1">'dem41'!$C$108:$C$131</definedName>
    <definedName name="Z_B4CB0976_161F_11D5_8064_004005726899_.wvu.FilterData" localSheetId="30" hidden="1">'Dem35'!#REF!</definedName>
    <definedName name="Z_B4CB0978_161F_11D5_8064_004005726899_.wvu.FilterData" localSheetId="30" hidden="1">'Dem35'!#REF!</definedName>
    <definedName name="Z_B4CB097C_161F_11D5_8064_004005726899_.wvu.FilterData" localSheetId="29" hidden="1">'dem34'!#REF!</definedName>
    <definedName name="Z_B4CB097C_161F_11D5_8064_004005726899_.wvu.FilterData" localSheetId="35" hidden="1">'dem41'!$C$108:$C$131</definedName>
    <definedName name="Z_B4CB097F_161F_11D5_8064_004005726899_.wvu.FilterData" localSheetId="27" hidden="1">'dem32'!#REF!</definedName>
    <definedName name="Z_B4CB097F_161F_11D5_8064_004005726899_.wvu.FilterData" localSheetId="28" hidden="1">'dem33'!#REF!</definedName>
    <definedName name="Z_B4CB097F_161F_11D5_8064_004005726899_.wvu.FilterData" localSheetId="29" hidden="1">'dem34'!#REF!</definedName>
    <definedName name="Z_B4CB0981_161F_11D5_8064_004005726899_.wvu.FilterData" localSheetId="27" hidden="1">'dem32'!#REF!</definedName>
    <definedName name="Z_B4CB0981_161F_11D5_8064_004005726899_.wvu.FilterData" localSheetId="28" hidden="1">'dem33'!#REF!</definedName>
    <definedName name="Z_B4CB0985_161F_11D5_8064_004005726899_.wvu.FilterData" localSheetId="17" hidden="1">'dem19'!#REF!</definedName>
    <definedName name="Z_B4CB098C_161F_11D5_8064_004005726899_.wvu.FilterData" localSheetId="12" hidden="1">'dem13'!#REF!</definedName>
    <definedName name="Z_B4CB098C_161F_11D5_8064_004005726899_.wvu.FilterData" localSheetId="14" hidden="1">'dem15'!#REF!</definedName>
    <definedName name="Z_B4CB098C_161F_11D5_8064_004005726899_.wvu.FilterData" localSheetId="2" hidden="1">'dem2'!#REF!</definedName>
    <definedName name="Z_B4CB098C_161F_11D5_8064_004005726899_.wvu.FilterData" localSheetId="3" hidden="1">'dem3'!$C$58:$C$67</definedName>
    <definedName name="Z_B4CB098C_161F_11D5_8064_004005726899_.wvu.FilterData" localSheetId="31" hidden="1">'dem38'!#REF!</definedName>
    <definedName name="Z_B4CB098C_161F_11D5_8064_004005726899_.wvu.FilterData" localSheetId="33" hidden="1">'dem40'!$C$16:$C$53</definedName>
    <definedName name="Z_B4CB098C_161F_11D5_8064_004005726899_.wvu.FilterData" localSheetId="34" hidden="1">dem40A!#REF!</definedName>
    <definedName name="Z_B4CB098E_161F_11D5_8064_004005726899_.wvu.FilterData" localSheetId="10" hidden="1">'dem12'!#REF!</definedName>
    <definedName name="Z_B4CB098E_161F_11D5_8064_004005726899_.wvu.FilterData" localSheetId="15" hidden="1">'dem16'!#REF!</definedName>
    <definedName name="Z_B4CB098E_161F_11D5_8064_004005726899_.wvu.FilterData" localSheetId="2" hidden="1">'dem2'!#REF!</definedName>
    <definedName name="Z_B4CB098E_161F_11D5_8064_004005726899_.wvu.FilterData" localSheetId="23" hidden="1">'dem28'!#REF!</definedName>
    <definedName name="Z_B4CB098E_161F_11D5_8064_004005726899_.wvu.FilterData" localSheetId="24" hidden="1">'dem29'!#REF!</definedName>
    <definedName name="Z_B4CB098E_161F_11D5_8064_004005726899_.wvu.FilterData" localSheetId="25" hidden="1">'dem30'!$C$42:$C$43</definedName>
    <definedName name="Z_B4CB098E_161F_11D5_8064_004005726899_.wvu.FilterData" localSheetId="26" hidden="1">'dem31'!$C$50:$C$50</definedName>
    <definedName name="Z_B4CB098E_161F_11D5_8064_004005726899_.wvu.FilterData" localSheetId="33" hidden="1">'dem40'!$C$16:$C$53</definedName>
    <definedName name="Z_B4CB098E_161F_11D5_8064_004005726899_.wvu.FilterData" localSheetId="34" hidden="1">dem40A!#REF!</definedName>
    <definedName name="Z_B4CB0997_161F_11D5_8064_004005726899_.wvu.FilterData" localSheetId="3" hidden="1">'dem3'!$C$58:$C$67</definedName>
    <definedName name="Z_B4CB0997_161F_11D5_8064_004005726899_.wvu.FilterData" localSheetId="36" hidden="1">'dem43'!#REF!</definedName>
    <definedName name="Z_B4CB0997_161F_11D5_8064_004005726899_.wvu.FilterData" localSheetId="37" hidden="1">'dem46'!#REF!</definedName>
    <definedName name="Z_B4CB0997_161F_11D5_8064_004005726899_.wvu.FilterData" localSheetId="6" hidden="1">'dem7'!#REF!</definedName>
    <definedName name="Z_B4CB0997_161F_11D5_8064_004005726899_.wvu.FilterData" localSheetId="7" hidden="1">'dem8'!#REF!</definedName>
    <definedName name="Z_B4CB0997_161F_11D5_8064_004005726899_.wvu.FilterData" localSheetId="11" hidden="1">gov!#REF!</definedName>
    <definedName name="Z_B4CB0999_161F_11D5_8064_004005726899_.wvu.FilterData" localSheetId="9" hidden="1">'dem11'!#REF!</definedName>
    <definedName name="Z_B4CB0999_161F_11D5_8064_004005726899_.wvu.FilterData" localSheetId="10" hidden="1">'dem12'!#REF!</definedName>
    <definedName name="Z_B4CB0999_161F_11D5_8064_004005726899_.wvu.FilterData" localSheetId="12" hidden="1">'dem13'!#REF!</definedName>
    <definedName name="Z_B4CB0999_161F_11D5_8064_004005726899_.wvu.FilterData" localSheetId="15" hidden="1">'dem16'!#REF!</definedName>
    <definedName name="Z_B4CB0999_161F_11D5_8064_004005726899_.wvu.FilterData" localSheetId="17" hidden="1">'dem19'!#REF!</definedName>
    <definedName name="Z_B4CB099B_161F_11D5_8064_004005726899_.wvu.FilterData" localSheetId="19" hidden="1">'dem21'!#REF!</definedName>
    <definedName name="Z_B4CB099B_161F_11D5_8064_004005726899_.wvu.FilterData" localSheetId="20" hidden="1">'dem22'!#REF!</definedName>
    <definedName name="Z_B4CB099B_161F_11D5_8064_004005726899_.wvu.FilterData" localSheetId="23" hidden="1">'dem28'!#REF!</definedName>
    <definedName name="Z_B4CB099B_161F_11D5_8064_004005726899_.wvu.FilterData" localSheetId="24" hidden="1">'dem29'!#REF!</definedName>
    <definedName name="Z_B4CB099B_161F_11D5_8064_004005726899_.wvu.FilterData" localSheetId="25" hidden="1">'dem30'!$C$42:$C$43</definedName>
    <definedName name="Z_B4CB099B_161F_11D5_8064_004005726899_.wvu.FilterData" localSheetId="26" hidden="1">'dem31'!$C$50:$C$50</definedName>
    <definedName name="Z_B4CB099B_161F_11D5_8064_004005726899_.wvu.FilterData" localSheetId="27" hidden="1">'dem32'!#REF!</definedName>
    <definedName name="Z_B4CB099B_161F_11D5_8064_004005726899_.wvu.FilterData" localSheetId="28" hidden="1">'dem33'!#REF!</definedName>
    <definedName name="Z_B4CB099B_161F_11D5_8064_004005726899_.wvu.FilterData" localSheetId="29" hidden="1">'dem34'!#REF!</definedName>
    <definedName name="Z_B4CB099E_161F_11D5_8064_004005726899_.wvu.FilterData" localSheetId="30" hidden="1">'Dem35'!#REF!</definedName>
    <definedName name="Z_B4CB099E_161F_11D5_8064_004005726899_.wvu.FilterData" localSheetId="31" hidden="1">'dem38'!#REF!</definedName>
    <definedName name="Z_B4CB099E_161F_11D5_8064_004005726899_.wvu.FilterData" localSheetId="33" hidden="1">'dem40'!$C$16:$C$53</definedName>
    <definedName name="Z_B4CB099E_161F_11D5_8064_004005726899_.wvu.FilterData" localSheetId="34" hidden="1">dem40A!#REF!</definedName>
    <definedName name="Z_B4CB099E_161F_11D5_8064_004005726899_.wvu.FilterData" localSheetId="35" hidden="1">'dem41'!$C$108:$C$131</definedName>
    <definedName name="Z_BD6E05FB_E32C_11D8_B0E4_D198A259B264_.wvu.Cols" localSheetId="17" hidden="1">'dem19'!#REF!</definedName>
    <definedName name="Z_BD6E05FB_E32C_11D8_B0E4_D198A259B264_.wvu.FilterData" localSheetId="17" hidden="1">'dem19'!$A$27:$H$41</definedName>
    <definedName name="Z_BDCF7345_18B1_4C88_89F2_E67F940CDF85_.wvu.FilterData" localSheetId="1" hidden="1">Rev_Cap!$A$6:$I$44</definedName>
    <definedName name="Z_BDCF7345_18B1_4C88_89F2_E67F940CDF85_.wvu.PrintArea" localSheetId="0" hidden="1">Introduc.!$A$1:$C$41</definedName>
    <definedName name="Z_BDCF7345_18B1_4C88_89F2_E67F940CDF85_.wvu.PrintArea" localSheetId="1" hidden="1">Rev_Cap!$A$1:$H$48</definedName>
    <definedName name="Z_C868F8C3_16D7_11D5_A68D_81D6213F5331_.wvu.Cols" localSheetId="9" hidden="1">'dem11'!#REF!</definedName>
    <definedName name="Z_C868F8C3_16D7_11D5_A68D_81D6213F5331_.wvu.Cols" localSheetId="10" hidden="1">'dem12'!#REF!</definedName>
    <definedName name="Z_C868F8C3_16D7_11D5_A68D_81D6213F5331_.wvu.Cols" localSheetId="12" hidden="1">'dem13'!#REF!</definedName>
    <definedName name="Z_C868F8C3_16D7_11D5_A68D_81D6213F5331_.wvu.Cols" localSheetId="15" hidden="1">'dem16'!#REF!</definedName>
    <definedName name="Z_C868F8C3_16D7_11D5_A68D_81D6213F5331_.wvu.Cols" localSheetId="17" hidden="1">'dem19'!#REF!</definedName>
    <definedName name="Z_C868F8C3_16D7_11D5_A68D_81D6213F5331_.wvu.Cols" localSheetId="2" hidden="1">'dem2'!#REF!</definedName>
    <definedName name="Z_C868F8C3_16D7_11D5_A68D_81D6213F5331_.wvu.Cols" localSheetId="23" hidden="1">'dem28'!#REF!</definedName>
    <definedName name="Z_C868F8C3_16D7_11D5_A68D_81D6213F5331_.wvu.Cols" localSheetId="24" hidden="1">'dem29'!#REF!</definedName>
    <definedName name="Z_C868F8C3_16D7_11D5_A68D_81D6213F5331_.wvu.Cols" localSheetId="3" hidden="1">'dem3'!#REF!</definedName>
    <definedName name="Z_C868F8C3_16D7_11D5_A68D_81D6213F5331_.wvu.Cols" localSheetId="25" hidden="1">'dem30'!#REF!</definedName>
    <definedName name="Z_C868F8C3_16D7_11D5_A68D_81D6213F5331_.wvu.Cols" localSheetId="26" hidden="1">'dem31'!#REF!</definedName>
    <definedName name="Z_C868F8C3_16D7_11D5_A68D_81D6213F5331_.wvu.Cols" localSheetId="27" hidden="1">'dem32'!#REF!</definedName>
    <definedName name="Z_C868F8C3_16D7_11D5_A68D_81D6213F5331_.wvu.Cols" localSheetId="28" hidden="1">'dem33'!#REF!</definedName>
    <definedName name="Z_C868F8C3_16D7_11D5_A68D_81D6213F5331_.wvu.Cols" localSheetId="29" hidden="1">'dem34'!#REF!</definedName>
    <definedName name="Z_C868F8C3_16D7_11D5_A68D_81D6213F5331_.wvu.Cols" localSheetId="30" hidden="1">'Dem35'!#REF!</definedName>
    <definedName name="Z_C868F8C3_16D7_11D5_A68D_81D6213F5331_.wvu.Cols" localSheetId="31" hidden="1">'dem38'!#REF!</definedName>
    <definedName name="Z_C868F8C3_16D7_11D5_A68D_81D6213F5331_.wvu.Cols" localSheetId="32" hidden="1">'dem39'!#REF!</definedName>
    <definedName name="Z_C868F8C3_16D7_11D5_A68D_81D6213F5331_.wvu.Cols" localSheetId="33" hidden="1">'dem40'!#REF!</definedName>
    <definedName name="Z_C868F8C3_16D7_11D5_A68D_81D6213F5331_.wvu.Cols" localSheetId="34" hidden="1">dem40A!#REF!</definedName>
    <definedName name="Z_C868F8C3_16D7_11D5_A68D_81D6213F5331_.wvu.Cols" localSheetId="35" hidden="1">'dem41'!#REF!</definedName>
    <definedName name="Z_C868F8C3_16D7_11D5_A68D_81D6213F5331_.wvu.Cols" localSheetId="36" hidden="1">'dem43'!#REF!</definedName>
    <definedName name="Z_C868F8C3_16D7_11D5_A68D_81D6213F5331_.wvu.Cols" localSheetId="37" hidden="1">'dem46'!#REF!</definedName>
    <definedName name="Z_C868F8C3_16D7_11D5_A68D_81D6213F5331_.wvu.Cols" localSheetId="6" hidden="1">'dem7'!#REF!</definedName>
    <definedName name="Z_C868F8C3_16D7_11D5_A68D_81D6213F5331_.wvu.Cols" localSheetId="7" hidden="1">'dem8'!#REF!</definedName>
    <definedName name="Z_C868F8C3_16D7_11D5_A68D_81D6213F5331_.wvu.Cols" localSheetId="11" hidden="1">gov!#REF!</definedName>
    <definedName name="Z_C868F8C3_16D7_11D5_A68D_81D6213F5331_.wvu.FilterData" localSheetId="9" hidden="1">'dem11'!#REF!</definedName>
    <definedName name="Z_C868F8C3_16D7_11D5_A68D_81D6213F5331_.wvu.FilterData" localSheetId="10" hidden="1">'dem12'!#REF!</definedName>
    <definedName name="Z_C868F8C3_16D7_11D5_A68D_81D6213F5331_.wvu.FilterData" localSheetId="12" hidden="1">'dem13'!#REF!</definedName>
    <definedName name="Z_C868F8C3_16D7_11D5_A68D_81D6213F5331_.wvu.FilterData" localSheetId="14" hidden="1">'dem15'!#REF!</definedName>
    <definedName name="Z_C868F8C3_16D7_11D5_A68D_81D6213F5331_.wvu.FilterData" localSheetId="15" hidden="1">'dem16'!#REF!</definedName>
    <definedName name="Z_C868F8C3_16D7_11D5_A68D_81D6213F5331_.wvu.FilterData" localSheetId="17" hidden="1">'dem19'!#REF!</definedName>
    <definedName name="Z_C868F8C3_16D7_11D5_A68D_81D6213F5331_.wvu.FilterData" localSheetId="2" hidden="1">'dem2'!#REF!</definedName>
    <definedName name="Z_C868F8C3_16D7_11D5_A68D_81D6213F5331_.wvu.FilterData" localSheetId="18" hidden="1">'dem20'!#REF!</definedName>
    <definedName name="Z_C868F8C3_16D7_11D5_A68D_81D6213F5331_.wvu.FilterData" localSheetId="19" hidden="1">'dem21'!#REF!</definedName>
    <definedName name="Z_C868F8C3_16D7_11D5_A68D_81D6213F5331_.wvu.FilterData" localSheetId="20" hidden="1">'dem22'!#REF!</definedName>
    <definedName name="Z_C868F8C3_16D7_11D5_A68D_81D6213F5331_.wvu.FilterData" localSheetId="23" hidden="1">'dem28'!#REF!</definedName>
    <definedName name="Z_C868F8C3_16D7_11D5_A68D_81D6213F5331_.wvu.FilterData" localSheetId="24" hidden="1">'dem29'!#REF!</definedName>
    <definedName name="Z_C868F8C3_16D7_11D5_A68D_81D6213F5331_.wvu.FilterData" localSheetId="3" hidden="1">'dem3'!$C$58:$C$67</definedName>
    <definedName name="Z_C868F8C3_16D7_11D5_A68D_81D6213F5331_.wvu.FilterData" localSheetId="25" hidden="1">'dem30'!$C$42:$C$43</definedName>
    <definedName name="Z_C868F8C3_16D7_11D5_A68D_81D6213F5331_.wvu.FilterData" localSheetId="26" hidden="1">'dem31'!$C$50:$C$50</definedName>
    <definedName name="Z_C868F8C3_16D7_11D5_A68D_81D6213F5331_.wvu.FilterData" localSheetId="27" hidden="1">'dem32'!#REF!</definedName>
    <definedName name="Z_C868F8C3_16D7_11D5_A68D_81D6213F5331_.wvu.FilterData" localSheetId="28" hidden="1">'dem33'!#REF!</definedName>
    <definedName name="Z_C868F8C3_16D7_11D5_A68D_81D6213F5331_.wvu.FilterData" localSheetId="29" hidden="1">'dem34'!#REF!</definedName>
    <definedName name="Z_C868F8C3_16D7_11D5_A68D_81D6213F5331_.wvu.FilterData" localSheetId="30" hidden="1">'Dem35'!#REF!</definedName>
    <definedName name="Z_C868F8C3_16D7_11D5_A68D_81D6213F5331_.wvu.FilterData" localSheetId="31" hidden="1">'dem38'!#REF!</definedName>
    <definedName name="Z_C868F8C3_16D7_11D5_A68D_81D6213F5331_.wvu.FilterData" localSheetId="33" hidden="1">'dem40'!$C$16:$C$53</definedName>
    <definedName name="Z_C868F8C3_16D7_11D5_A68D_81D6213F5331_.wvu.FilterData" localSheetId="34" hidden="1">dem40A!#REF!</definedName>
    <definedName name="Z_C868F8C3_16D7_11D5_A68D_81D6213F5331_.wvu.FilterData" localSheetId="35" hidden="1">'dem41'!$C$108:$C$131</definedName>
    <definedName name="Z_C868F8C3_16D7_11D5_A68D_81D6213F5331_.wvu.FilterData" localSheetId="36" hidden="1">'dem43'!#REF!</definedName>
    <definedName name="Z_C868F8C3_16D7_11D5_A68D_81D6213F5331_.wvu.FilterData" localSheetId="37" hidden="1">'dem46'!#REF!</definedName>
    <definedName name="Z_C868F8C3_16D7_11D5_A68D_81D6213F5331_.wvu.FilterData" localSheetId="4" hidden="1">'dem5'!#REF!</definedName>
    <definedName name="Z_C868F8C3_16D7_11D5_A68D_81D6213F5331_.wvu.FilterData" localSheetId="6" hidden="1">'dem7'!#REF!</definedName>
    <definedName name="Z_C868F8C3_16D7_11D5_A68D_81D6213F5331_.wvu.FilterData" localSheetId="7" hidden="1">'dem8'!#REF!</definedName>
    <definedName name="Z_C868F8C3_16D7_11D5_A68D_81D6213F5331_.wvu.FilterData" localSheetId="11" hidden="1">gov!#REF!</definedName>
    <definedName name="Z_C868F8C3_16D7_11D5_A68D_81D6213F5331_.wvu.PrintArea" localSheetId="9" hidden="1">'dem11'!$A$1:$H$26</definedName>
    <definedName name="Z_C868F8C3_16D7_11D5_A68D_81D6213F5331_.wvu.PrintArea" localSheetId="10" hidden="1">'dem12'!$A$2:$H$96</definedName>
    <definedName name="Z_C868F8C3_16D7_11D5_A68D_81D6213F5331_.wvu.PrintArea" localSheetId="12" hidden="1">'dem13'!$A$1:$H$109</definedName>
    <definedName name="Z_C868F8C3_16D7_11D5_A68D_81D6213F5331_.wvu.PrintArea" localSheetId="13" hidden="1">'dem14'!$A$1:$H$79</definedName>
    <definedName name="Z_C868F8C3_16D7_11D5_A68D_81D6213F5331_.wvu.PrintArea" localSheetId="14" hidden="1">'dem15'!$A$1:$H$33</definedName>
    <definedName name="Z_C868F8C3_16D7_11D5_A68D_81D6213F5331_.wvu.PrintArea" localSheetId="15" hidden="1">'dem16'!$A$1:$H$15</definedName>
    <definedName name="Z_C868F8C3_16D7_11D5_A68D_81D6213F5331_.wvu.PrintArea" localSheetId="16" hidden="1">'dem18'!$A$1:$H$14</definedName>
    <definedName name="Z_C868F8C3_16D7_11D5_A68D_81D6213F5331_.wvu.PrintArea" localSheetId="17" hidden="1">'dem19'!$A$1:$H$14</definedName>
    <definedName name="Z_C868F8C3_16D7_11D5_A68D_81D6213F5331_.wvu.PrintArea" localSheetId="2" hidden="1">'dem2'!$A$1:$H$14</definedName>
    <definedName name="Z_C868F8C3_16D7_11D5_A68D_81D6213F5331_.wvu.PrintArea" localSheetId="18" hidden="1">'dem20'!$A$1:$H$17</definedName>
    <definedName name="Z_C868F8C3_16D7_11D5_A68D_81D6213F5331_.wvu.PrintArea" localSheetId="19" hidden="1">'dem21'!$A$1:$H$28</definedName>
    <definedName name="Z_C868F8C3_16D7_11D5_A68D_81D6213F5331_.wvu.PrintArea" localSheetId="20" hidden="1">'dem22'!$A$1:$H$79</definedName>
    <definedName name="Z_C868F8C3_16D7_11D5_A68D_81D6213F5331_.wvu.PrintArea" localSheetId="23" hidden="1">'dem28'!$A$1:$H$15</definedName>
    <definedName name="Z_C868F8C3_16D7_11D5_A68D_81D6213F5331_.wvu.PrintArea" localSheetId="24" hidden="1">'dem29'!$A$1:$H$14</definedName>
    <definedName name="Z_C868F8C3_16D7_11D5_A68D_81D6213F5331_.wvu.PrintArea" localSheetId="3" hidden="1">'dem3'!$A$1:$H$67</definedName>
    <definedName name="Z_C868F8C3_16D7_11D5_A68D_81D6213F5331_.wvu.PrintArea" localSheetId="25" hidden="1">'dem30'!$A$1:$H$43</definedName>
    <definedName name="Z_C868F8C3_16D7_11D5_A68D_81D6213F5331_.wvu.PrintArea" localSheetId="26" hidden="1">'dem31'!$A$1:$H$50</definedName>
    <definedName name="Z_C868F8C3_16D7_11D5_A68D_81D6213F5331_.wvu.PrintArea" localSheetId="27" hidden="1">'dem32'!$A$1:$H$15</definedName>
    <definedName name="Z_C868F8C3_16D7_11D5_A68D_81D6213F5331_.wvu.PrintArea" localSheetId="28" hidden="1">'dem33'!$A$1:$H$14</definedName>
    <definedName name="Z_C868F8C3_16D7_11D5_A68D_81D6213F5331_.wvu.PrintArea" localSheetId="29" hidden="1">'dem34'!$A$1:$H$14</definedName>
    <definedName name="Z_C868F8C3_16D7_11D5_A68D_81D6213F5331_.wvu.PrintArea" localSheetId="31" hidden="1">'dem38'!$A$1:$H$14</definedName>
    <definedName name="Z_C868F8C3_16D7_11D5_A68D_81D6213F5331_.wvu.PrintArea" localSheetId="32" hidden="1">'dem39'!$A$1:$H$14</definedName>
    <definedName name="Z_C868F8C3_16D7_11D5_A68D_81D6213F5331_.wvu.PrintArea" localSheetId="33" hidden="1">'dem40'!$A$1:$M$53</definedName>
    <definedName name="Z_C868F8C3_16D7_11D5_A68D_81D6213F5331_.wvu.PrintArea" localSheetId="34" hidden="1">dem40A!$A$1:$H$14</definedName>
    <definedName name="Z_C868F8C3_16D7_11D5_A68D_81D6213F5331_.wvu.PrintArea" localSheetId="35" hidden="1">'dem41'!$A$2:$H$131</definedName>
    <definedName name="Z_C868F8C3_16D7_11D5_A68D_81D6213F5331_.wvu.PrintArea" localSheetId="36" hidden="1">'dem43'!$A$1:$H$14</definedName>
    <definedName name="Z_C868F8C3_16D7_11D5_A68D_81D6213F5331_.wvu.PrintArea" localSheetId="37" hidden="1">'dem46'!$A$1:$H$14</definedName>
    <definedName name="Z_C868F8C3_16D7_11D5_A68D_81D6213F5331_.wvu.PrintArea" localSheetId="5" hidden="1">'dem6'!$A$1:$J$15</definedName>
    <definedName name="Z_C868F8C3_16D7_11D5_A68D_81D6213F5331_.wvu.PrintArea" localSheetId="6" hidden="1">'dem7'!$A$1:$H$13</definedName>
    <definedName name="Z_C868F8C3_16D7_11D5_A68D_81D6213F5331_.wvu.PrintArea" localSheetId="7" hidden="1">'dem8'!$A$1:$H$14</definedName>
    <definedName name="Z_C868F8C3_16D7_11D5_A68D_81D6213F5331_.wvu.PrintArea" localSheetId="11" hidden="1">gov!$A$1:$H$15</definedName>
    <definedName name="Z_C868F8C3_16D7_11D5_A68D_81D6213F5331_.wvu.PrintTitles" localSheetId="8" hidden="1">'dem10'!$15:$16</definedName>
    <definedName name="Z_C868F8C3_16D7_11D5_A68D_81D6213F5331_.wvu.PrintTitles" localSheetId="9" hidden="1">'dem11'!$13:$15</definedName>
    <definedName name="Z_C868F8C3_16D7_11D5_A68D_81D6213F5331_.wvu.PrintTitles" localSheetId="10" hidden="1">'dem12'!$12:$14</definedName>
    <definedName name="Z_C868F8C3_16D7_11D5_A68D_81D6213F5331_.wvu.PrintTitles" localSheetId="12" hidden="1">'dem13'!$12:$14</definedName>
    <definedName name="Z_C868F8C3_16D7_11D5_A68D_81D6213F5331_.wvu.PrintTitles" localSheetId="13" hidden="1">'dem14'!$13:$15</definedName>
    <definedName name="Z_C868F8C3_16D7_11D5_A68D_81D6213F5331_.wvu.PrintTitles" localSheetId="14" hidden="1">'dem15'!$12:$13</definedName>
    <definedName name="Z_C868F8C3_16D7_11D5_A68D_81D6213F5331_.wvu.PrintTitles" localSheetId="15" hidden="1">'dem16'!$13:$15</definedName>
    <definedName name="Z_C868F8C3_16D7_11D5_A68D_81D6213F5331_.wvu.PrintTitles" localSheetId="17" hidden="1">'dem19'!$12:$14</definedName>
    <definedName name="Z_C868F8C3_16D7_11D5_A68D_81D6213F5331_.wvu.PrintTitles" localSheetId="2" hidden="1">'dem2'!$13:$14</definedName>
    <definedName name="Z_C868F8C3_16D7_11D5_A68D_81D6213F5331_.wvu.PrintTitles" localSheetId="18" hidden="1">'dem20'!$16:$17</definedName>
    <definedName name="Z_C868F8C3_16D7_11D5_A68D_81D6213F5331_.wvu.PrintTitles" localSheetId="19" hidden="1">'dem21'!$13:$14</definedName>
    <definedName name="Z_C868F8C3_16D7_11D5_A68D_81D6213F5331_.wvu.PrintTitles" localSheetId="20" hidden="1">'dem22'!$12:$13</definedName>
    <definedName name="Z_C868F8C3_16D7_11D5_A68D_81D6213F5331_.wvu.PrintTitles" localSheetId="21" hidden="1">'dem24'!$16:$18</definedName>
    <definedName name="Z_C868F8C3_16D7_11D5_A68D_81D6213F5331_.wvu.PrintTitles" localSheetId="22" hidden="1">'dem26'!$13:$14</definedName>
    <definedName name="Z_C868F8C3_16D7_11D5_A68D_81D6213F5331_.wvu.PrintTitles" localSheetId="23" hidden="1">'dem28'!$13:$15</definedName>
    <definedName name="Z_C868F8C3_16D7_11D5_A68D_81D6213F5331_.wvu.PrintTitles" localSheetId="24" hidden="1">'dem29'!$12:$14</definedName>
    <definedName name="Z_C868F8C3_16D7_11D5_A68D_81D6213F5331_.wvu.PrintTitles" localSheetId="3" hidden="1">'dem3'!$12:$14</definedName>
    <definedName name="Z_C868F8C3_16D7_11D5_A68D_81D6213F5331_.wvu.PrintTitles" localSheetId="25" hidden="1">'dem30'!$12:$14</definedName>
    <definedName name="Z_C868F8C3_16D7_11D5_A68D_81D6213F5331_.wvu.PrintTitles" localSheetId="26" hidden="1">'dem31'!$13:$15</definedName>
    <definedName name="Z_C868F8C3_16D7_11D5_A68D_81D6213F5331_.wvu.PrintTitles" localSheetId="27" hidden="1">'dem32'!$13:$15</definedName>
    <definedName name="Z_C868F8C3_16D7_11D5_A68D_81D6213F5331_.wvu.PrintTitles" localSheetId="28" hidden="1">'dem33'!$12:$14</definedName>
    <definedName name="Z_C868F8C3_16D7_11D5_A68D_81D6213F5331_.wvu.PrintTitles" localSheetId="29" hidden="1">'dem34'!$12:$14</definedName>
    <definedName name="Z_C868F8C3_16D7_11D5_A68D_81D6213F5331_.wvu.PrintTitles" localSheetId="30" hidden="1">'Dem35'!$12:$14</definedName>
    <definedName name="Z_C868F8C3_16D7_11D5_A68D_81D6213F5331_.wvu.PrintTitles" localSheetId="31" hidden="1">'dem38'!$12:$14</definedName>
    <definedName name="Z_C868F8C3_16D7_11D5_A68D_81D6213F5331_.wvu.PrintTitles" localSheetId="32" hidden="1">'dem39'!$12:$14</definedName>
    <definedName name="Z_C868F8C3_16D7_11D5_A68D_81D6213F5331_.wvu.PrintTitles" localSheetId="33" hidden="1">'dem40'!$12:$14</definedName>
    <definedName name="Z_C868F8C3_16D7_11D5_A68D_81D6213F5331_.wvu.PrintTitles" localSheetId="34" hidden="1">dem40A!$12:$14</definedName>
    <definedName name="Z_C868F8C3_16D7_11D5_A68D_81D6213F5331_.wvu.PrintTitles" localSheetId="35" hidden="1">'dem41'!$13:$14</definedName>
    <definedName name="Z_C868F8C3_16D7_11D5_A68D_81D6213F5331_.wvu.PrintTitles" localSheetId="36" hidden="1">'dem43'!$12:$14</definedName>
    <definedName name="Z_C868F8C3_16D7_11D5_A68D_81D6213F5331_.wvu.PrintTitles" localSheetId="37" hidden="1">'dem46'!$12:$14</definedName>
    <definedName name="Z_C868F8C3_16D7_11D5_A68D_81D6213F5331_.wvu.PrintTitles" localSheetId="4" hidden="1">'dem5'!$12:$15</definedName>
    <definedName name="Z_C868F8C3_16D7_11D5_A68D_81D6213F5331_.wvu.PrintTitles" localSheetId="5" hidden="1">'dem6'!$14:$15</definedName>
    <definedName name="Z_C868F8C3_16D7_11D5_A68D_81D6213F5331_.wvu.PrintTitles" localSheetId="6" hidden="1">'dem7'!$12:$13</definedName>
    <definedName name="Z_C868F8C3_16D7_11D5_A68D_81D6213F5331_.wvu.PrintTitles" localSheetId="7" hidden="1">'dem8'!$12:$14</definedName>
    <definedName name="Z_C868F8C3_16D7_11D5_A68D_81D6213F5331_.wvu.PrintTitles" localSheetId="11" hidden="1">gov!$13:$15</definedName>
    <definedName name="Z_C9005DB3_FAA8_4560_9BCE_49977A5934C6_.wvu.FilterData" localSheetId="2" hidden="1">'dem2'!#REF!</definedName>
    <definedName name="Z_C9005DB3_FAA8_4560_9BCE_49977A5934C6_.wvu.PrintArea" localSheetId="2" hidden="1">'dem2'!$A$1:$H$14</definedName>
    <definedName name="Z_C9005DB3_FAA8_4560_9BCE_49977A5934C6_.wvu.PrintTitles" localSheetId="2" hidden="1">'dem2'!$13:$14</definedName>
    <definedName name="Z_C9005DB3_FAA8_4560_9BCE_49977A5934C6_.wvu.Rows" localSheetId="2" hidden="1">'dem2'!#REF!</definedName>
    <definedName name="Z_CBFC2224_D3AC_4AA3_8CE4_B555FCF23158_.wvu.FilterData" localSheetId="1" hidden="1">Rev_Cap!$A$6:$I$44</definedName>
    <definedName name="Z_CBFC2224_D3AC_4AA3_8CE4_B555FCF23158_.wvu.PrintArea" localSheetId="0" hidden="1">Introduc.!$A$1:$C$41</definedName>
    <definedName name="Z_CBFC2224_D3AC_4AA3_8CE4_B555FCF23158_.wvu.PrintArea" localSheetId="1" hidden="1">Rev_Cap!$A$1:$H$47</definedName>
    <definedName name="Z_E4E8F753_76B4_42E1_AD26_8B3589CB8A4B_.wvu.FilterData" localSheetId="1" hidden="1">Rev_Cap!$A$6:$I$44</definedName>
    <definedName name="Z_E4E8F753_76B4_42E1_AD26_8B3589CB8A4B_.wvu.PrintArea" localSheetId="0" hidden="1">Introduc.!$A$1:$C$41</definedName>
    <definedName name="Z_E4E8F753_76B4_42E1_AD26_8B3589CB8A4B_.wvu.PrintArea" localSheetId="1" hidden="1">Rev_Cap!$A$1:$H$44</definedName>
    <definedName name="Z_E57F7D2B_6C27_407B_9710_2828BB462CF1_.wvu.FilterData" localSheetId="2" hidden="1">'dem2'!#REF!</definedName>
    <definedName name="Z_E57F7D2B_6C27_407B_9710_2828BB462CF1_.wvu.PrintArea" localSheetId="2" hidden="1">'dem2'!$A$1:$H$14</definedName>
    <definedName name="Z_E57F7D2B_6C27_407B_9710_2828BB462CF1_.wvu.PrintTitles" localSheetId="2" hidden="1">'dem2'!$13:$14</definedName>
    <definedName name="Z_E57F7D2B_6C27_407B_9710_2828BB462CF1_.wvu.Rows" localSheetId="2" hidden="1">'dem2'!#REF!</definedName>
    <definedName name="Z_E5DF37BD_125C_11D5_8DC4_D0F5D88B3549_.wvu.Cols" localSheetId="9" hidden="1">'dem11'!#REF!</definedName>
    <definedName name="Z_E5DF37BD_125C_11D5_8DC4_D0F5D88B3549_.wvu.Cols" localSheetId="10" hidden="1">'dem12'!#REF!</definedName>
    <definedName name="Z_E5DF37BD_125C_11D5_8DC4_D0F5D88B3549_.wvu.Cols" localSheetId="12" hidden="1">'dem13'!#REF!</definedName>
    <definedName name="Z_E5DF37BD_125C_11D5_8DC4_D0F5D88B3549_.wvu.Cols" localSheetId="15" hidden="1">'dem16'!#REF!</definedName>
    <definedName name="Z_E5DF37BD_125C_11D5_8DC4_D0F5D88B3549_.wvu.Cols" localSheetId="17" hidden="1">'dem19'!#REF!</definedName>
    <definedName name="Z_E5DF37BD_125C_11D5_8DC4_D0F5D88B3549_.wvu.Cols" localSheetId="2" hidden="1">'dem2'!#REF!</definedName>
    <definedName name="Z_E5DF37BD_125C_11D5_8DC4_D0F5D88B3549_.wvu.Cols" localSheetId="23" hidden="1">'dem28'!#REF!</definedName>
    <definedName name="Z_E5DF37BD_125C_11D5_8DC4_D0F5D88B3549_.wvu.Cols" localSheetId="24" hidden="1">'dem29'!#REF!</definedName>
    <definedName name="Z_E5DF37BD_125C_11D5_8DC4_D0F5D88B3549_.wvu.Cols" localSheetId="3" hidden="1">'dem3'!#REF!</definedName>
    <definedName name="Z_E5DF37BD_125C_11D5_8DC4_D0F5D88B3549_.wvu.Cols" localSheetId="25" hidden="1">'dem30'!#REF!</definedName>
    <definedName name="Z_E5DF37BD_125C_11D5_8DC4_D0F5D88B3549_.wvu.Cols" localSheetId="26" hidden="1">'dem31'!#REF!</definedName>
    <definedName name="Z_E5DF37BD_125C_11D5_8DC4_D0F5D88B3549_.wvu.Cols" localSheetId="27" hidden="1">'dem32'!#REF!</definedName>
    <definedName name="Z_E5DF37BD_125C_11D5_8DC4_D0F5D88B3549_.wvu.Cols" localSheetId="28" hidden="1">'dem33'!#REF!</definedName>
    <definedName name="Z_E5DF37BD_125C_11D5_8DC4_D0F5D88B3549_.wvu.Cols" localSheetId="29" hidden="1">'dem34'!#REF!</definedName>
    <definedName name="Z_E5DF37BD_125C_11D5_8DC4_D0F5D88B3549_.wvu.Cols" localSheetId="30" hidden="1">'Dem35'!#REF!</definedName>
    <definedName name="Z_E5DF37BD_125C_11D5_8DC4_D0F5D88B3549_.wvu.Cols" localSheetId="31" hidden="1">'dem38'!#REF!</definedName>
    <definedName name="Z_E5DF37BD_125C_11D5_8DC4_D0F5D88B3549_.wvu.Cols" localSheetId="32" hidden="1">'dem39'!#REF!</definedName>
    <definedName name="Z_E5DF37BD_125C_11D5_8DC4_D0F5D88B3549_.wvu.Cols" localSheetId="33" hidden="1">'dem40'!#REF!</definedName>
    <definedName name="Z_E5DF37BD_125C_11D5_8DC4_D0F5D88B3549_.wvu.Cols" localSheetId="34" hidden="1">dem40A!#REF!</definedName>
    <definedName name="Z_E5DF37BD_125C_11D5_8DC4_D0F5D88B3549_.wvu.Cols" localSheetId="35" hidden="1">'dem41'!#REF!</definedName>
    <definedName name="Z_E5DF37BD_125C_11D5_8DC4_D0F5D88B3549_.wvu.Cols" localSheetId="36" hidden="1">'dem43'!#REF!</definedName>
    <definedName name="Z_E5DF37BD_125C_11D5_8DC4_D0F5D88B3549_.wvu.Cols" localSheetId="37" hidden="1">'dem46'!#REF!</definedName>
    <definedName name="Z_E5DF37BD_125C_11D5_8DC4_D0F5D88B3549_.wvu.Cols" localSheetId="6" hidden="1">'dem7'!#REF!</definedName>
    <definedName name="Z_E5DF37BD_125C_11D5_8DC4_D0F5D88B3549_.wvu.Cols" localSheetId="7" hidden="1">'dem8'!#REF!</definedName>
    <definedName name="Z_E5DF37BD_125C_11D5_8DC4_D0F5D88B3549_.wvu.Cols" localSheetId="11" hidden="1">gov!#REF!</definedName>
    <definedName name="Z_E5DF37BD_125C_11D5_8DC4_D0F5D88B3549_.wvu.FilterData" localSheetId="9" hidden="1">'dem11'!#REF!</definedName>
    <definedName name="Z_E5DF37BD_125C_11D5_8DC4_D0F5D88B3549_.wvu.FilterData" localSheetId="10" hidden="1">'dem12'!#REF!</definedName>
    <definedName name="Z_E5DF37BD_125C_11D5_8DC4_D0F5D88B3549_.wvu.FilterData" localSheetId="12" hidden="1">'dem13'!#REF!</definedName>
    <definedName name="Z_E5DF37BD_125C_11D5_8DC4_D0F5D88B3549_.wvu.FilterData" localSheetId="14" hidden="1">'dem15'!#REF!</definedName>
    <definedName name="Z_E5DF37BD_125C_11D5_8DC4_D0F5D88B3549_.wvu.FilterData" localSheetId="15" hidden="1">'dem16'!#REF!</definedName>
    <definedName name="Z_E5DF37BD_125C_11D5_8DC4_D0F5D88B3549_.wvu.FilterData" localSheetId="17" hidden="1">'dem19'!#REF!</definedName>
    <definedName name="Z_E5DF37BD_125C_11D5_8DC4_D0F5D88B3549_.wvu.FilterData" localSheetId="2" hidden="1">'dem2'!#REF!</definedName>
    <definedName name="Z_E5DF37BD_125C_11D5_8DC4_D0F5D88B3549_.wvu.FilterData" localSheetId="18" hidden="1">'dem20'!#REF!</definedName>
    <definedName name="Z_E5DF37BD_125C_11D5_8DC4_D0F5D88B3549_.wvu.FilterData" localSheetId="19" hidden="1">'dem21'!#REF!</definedName>
    <definedName name="Z_E5DF37BD_125C_11D5_8DC4_D0F5D88B3549_.wvu.FilterData" localSheetId="20" hidden="1">'dem22'!#REF!</definedName>
    <definedName name="Z_E5DF37BD_125C_11D5_8DC4_D0F5D88B3549_.wvu.FilterData" localSheetId="23" hidden="1">'dem28'!#REF!</definedName>
    <definedName name="Z_E5DF37BD_125C_11D5_8DC4_D0F5D88B3549_.wvu.FilterData" localSheetId="24" hidden="1">'dem29'!#REF!</definedName>
    <definedName name="Z_E5DF37BD_125C_11D5_8DC4_D0F5D88B3549_.wvu.FilterData" localSheetId="3" hidden="1">'dem3'!$C$58:$C$67</definedName>
    <definedName name="Z_E5DF37BD_125C_11D5_8DC4_D0F5D88B3549_.wvu.FilterData" localSheetId="25" hidden="1">'dem30'!$C$42:$C$43</definedName>
    <definedName name="Z_E5DF37BD_125C_11D5_8DC4_D0F5D88B3549_.wvu.FilterData" localSheetId="26" hidden="1">'dem31'!$C$50:$C$50</definedName>
    <definedName name="Z_E5DF37BD_125C_11D5_8DC4_D0F5D88B3549_.wvu.FilterData" localSheetId="27" hidden="1">'dem32'!#REF!</definedName>
    <definedName name="Z_E5DF37BD_125C_11D5_8DC4_D0F5D88B3549_.wvu.FilterData" localSheetId="28" hidden="1">'dem33'!#REF!</definedName>
    <definedName name="Z_E5DF37BD_125C_11D5_8DC4_D0F5D88B3549_.wvu.FilterData" localSheetId="29" hidden="1">'dem34'!#REF!</definedName>
    <definedName name="Z_E5DF37BD_125C_11D5_8DC4_D0F5D88B3549_.wvu.FilterData" localSheetId="30" hidden="1">'Dem35'!#REF!</definedName>
    <definedName name="Z_E5DF37BD_125C_11D5_8DC4_D0F5D88B3549_.wvu.FilterData" localSheetId="31" hidden="1">'dem38'!#REF!</definedName>
    <definedName name="Z_E5DF37BD_125C_11D5_8DC4_D0F5D88B3549_.wvu.FilterData" localSheetId="33" hidden="1">'dem40'!$C$16:$C$53</definedName>
    <definedName name="Z_E5DF37BD_125C_11D5_8DC4_D0F5D88B3549_.wvu.FilterData" localSheetId="34" hidden="1">dem40A!#REF!</definedName>
    <definedName name="Z_E5DF37BD_125C_11D5_8DC4_D0F5D88B3549_.wvu.FilterData" localSheetId="35" hidden="1">'dem41'!$C$108:$C$131</definedName>
    <definedName name="Z_E5DF37BD_125C_11D5_8DC4_D0F5D88B3549_.wvu.FilterData" localSheetId="36" hidden="1">'dem43'!#REF!</definedName>
    <definedName name="Z_E5DF37BD_125C_11D5_8DC4_D0F5D88B3549_.wvu.FilterData" localSheetId="37" hidden="1">'dem46'!#REF!</definedName>
    <definedName name="Z_E5DF37BD_125C_11D5_8DC4_D0F5D88B3549_.wvu.FilterData" localSheetId="4" hidden="1">'dem5'!#REF!</definedName>
    <definedName name="Z_E5DF37BD_125C_11D5_8DC4_D0F5D88B3549_.wvu.FilterData" localSheetId="6" hidden="1">'dem7'!#REF!</definedName>
    <definedName name="Z_E5DF37BD_125C_11D5_8DC4_D0F5D88B3549_.wvu.FilterData" localSheetId="7" hidden="1">'dem8'!#REF!</definedName>
    <definedName name="Z_E5DF37BD_125C_11D5_8DC4_D0F5D88B3549_.wvu.FilterData" localSheetId="11" hidden="1">gov!#REF!</definedName>
    <definedName name="Z_E5DF37BD_125C_11D5_8DC4_D0F5D88B3549_.wvu.PrintArea" localSheetId="8" hidden="1">'dem10'!$A$1:$H$43</definedName>
    <definedName name="Z_E5DF37BD_125C_11D5_8DC4_D0F5D88B3549_.wvu.PrintArea" localSheetId="9" hidden="1">'dem11'!$A$1:$H$26</definedName>
    <definedName name="Z_E5DF37BD_125C_11D5_8DC4_D0F5D88B3549_.wvu.PrintArea" localSheetId="10" hidden="1">'dem12'!$A$2:$H$96</definedName>
    <definedName name="Z_E5DF37BD_125C_11D5_8DC4_D0F5D88B3549_.wvu.PrintArea" localSheetId="12" hidden="1">'dem13'!$A$1:$H$109</definedName>
    <definedName name="Z_E5DF37BD_125C_11D5_8DC4_D0F5D88B3549_.wvu.PrintArea" localSheetId="13" hidden="1">'dem14'!$A$1:$H$79</definedName>
    <definedName name="Z_E5DF37BD_125C_11D5_8DC4_D0F5D88B3549_.wvu.PrintArea" localSheetId="14" hidden="1">'dem15'!$A$1:$H$33</definedName>
    <definedName name="Z_E5DF37BD_125C_11D5_8DC4_D0F5D88B3549_.wvu.PrintArea" localSheetId="15" hidden="1">'dem16'!$A$1:$H$15</definedName>
    <definedName name="Z_E5DF37BD_125C_11D5_8DC4_D0F5D88B3549_.wvu.PrintArea" localSheetId="16" hidden="1">'dem18'!$A$1:$H$14</definedName>
    <definedName name="Z_E5DF37BD_125C_11D5_8DC4_D0F5D88B3549_.wvu.PrintArea" localSheetId="17" hidden="1">'dem19'!$A$1:$H$14</definedName>
    <definedName name="Z_E5DF37BD_125C_11D5_8DC4_D0F5D88B3549_.wvu.PrintArea" localSheetId="2" hidden="1">'dem2'!$A$1:$H$14</definedName>
    <definedName name="Z_E5DF37BD_125C_11D5_8DC4_D0F5D88B3549_.wvu.PrintArea" localSheetId="18" hidden="1">'dem20'!$A$1:$H$17</definedName>
    <definedName name="Z_E5DF37BD_125C_11D5_8DC4_D0F5D88B3549_.wvu.PrintArea" localSheetId="19" hidden="1">'dem21'!$A$1:$H$28</definedName>
    <definedName name="Z_E5DF37BD_125C_11D5_8DC4_D0F5D88B3549_.wvu.PrintArea" localSheetId="20" hidden="1">'dem22'!$A$1:$H$79</definedName>
    <definedName name="Z_E5DF37BD_125C_11D5_8DC4_D0F5D88B3549_.wvu.PrintArea" localSheetId="21" hidden="1">'dem24'!$A$1:$H$18</definedName>
    <definedName name="Z_E5DF37BD_125C_11D5_8DC4_D0F5D88B3549_.wvu.PrintArea" localSheetId="22" hidden="1">'dem26'!$A$1:$H$14</definedName>
    <definedName name="Z_E5DF37BD_125C_11D5_8DC4_D0F5D88B3549_.wvu.PrintArea" localSheetId="23" hidden="1">'dem28'!$A$1:$H$15</definedName>
    <definedName name="Z_E5DF37BD_125C_11D5_8DC4_D0F5D88B3549_.wvu.PrintArea" localSheetId="24" hidden="1">'dem29'!$A$1:$H$14</definedName>
    <definedName name="Z_E5DF37BD_125C_11D5_8DC4_D0F5D88B3549_.wvu.PrintArea" localSheetId="3" hidden="1">'dem3'!$A$1:$H$67</definedName>
    <definedName name="Z_E5DF37BD_125C_11D5_8DC4_D0F5D88B3549_.wvu.PrintArea" localSheetId="25" hidden="1">'dem30'!$A$1:$H$43</definedName>
    <definedName name="Z_E5DF37BD_125C_11D5_8DC4_D0F5D88B3549_.wvu.PrintArea" localSheetId="26" hidden="1">'dem31'!$A$1:$H$50</definedName>
    <definedName name="Z_E5DF37BD_125C_11D5_8DC4_D0F5D88B3549_.wvu.PrintArea" localSheetId="27" hidden="1">'dem32'!$A$1:$H$15</definedName>
    <definedName name="Z_E5DF37BD_125C_11D5_8DC4_D0F5D88B3549_.wvu.PrintArea" localSheetId="28" hidden="1">'dem33'!$A$1:$H$14</definedName>
    <definedName name="Z_E5DF37BD_125C_11D5_8DC4_D0F5D88B3549_.wvu.PrintArea" localSheetId="29" hidden="1">'dem34'!$A$1:$H$14</definedName>
    <definedName name="Z_E5DF37BD_125C_11D5_8DC4_D0F5D88B3549_.wvu.PrintArea" localSheetId="30" hidden="1">'Dem35'!$A$1:$H$14</definedName>
    <definedName name="Z_E5DF37BD_125C_11D5_8DC4_D0F5D88B3549_.wvu.PrintArea" localSheetId="31" hidden="1">'dem38'!$A$1:$H$14</definedName>
    <definedName name="Z_E5DF37BD_125C_11D5_8DC4_D0F5D88B3549_.wvu.PrintArea" localSheetId="32" hidden="1">'dem39'!$A$1:$H$14</definedName>
    <definedName name="Z_E5DF37BD_125C_11D5_8DC4_D0F5D88B3549_.wvu.PrintArea" localSheetId="33" hidden="1">'dem40'!$A$1:$M$53</definedName>
    <definedName name="Z_E5DF37BD_125C_11D5_8DC4_D0F5D88B3549_.wvu.PrintArea" localSheetId="34" hidden="1">dem40A!$A$1:$H$14</definedName>
    <definedName name="Z_E5DF37BD_125C_11D5_8DC4_D0F5D88B3549_.wvu.PrintArea" localSheetId="35" hidden="1">'dem41'!$A$2:$H$131</definedName>
    <definedName name="Z_E5DF37BD_125C_11D5_8DC4_D0F5D88B3549_.wvu.PrintArea" localSheetId="36" hidden="1">'dem43'!$A$1:$H$14</definedName>
    <definedName name="Z_E5DF37BD_125C_11D5_8DC4_D0F5D88B3549_.wvu.PrintArea" localSheetId="37" hidden="1">'dem46'!$A$1:$H$14</definedName>
    <definedName name="Z_E5DF37BD_125C_11D5_8DC4_D0F5D88B3549_.wvu.PrintArea" localSheetId="4" hidden="1">'dem5'!$A$1:$H$44</definedName>
    <definedName name="Z_E5DF37BD_125C_11D5_8DC4_D0F5D88B3549_.wvu.PrintArea" localSheetId="5" hidden="1">'dem6'!$A$1:$J$15</definedName>
    <definedName name="Z_E5DF37BD_125C_11D5_8DC4_D0F5D88B3549_.wvu.PrintArea" localSheetId="6" hidden="1">'dem7'!$A$1:$H$13</definedName>
    <definedName name="Z_E5DF37BD_125C_11D5_8DC4_D0F5D88B3549_.wvu.PrintArea" localSheetId="7" hidden="1">'dem8'!$A$1:$H$14</definedName>
    <definedName name="Z_E5DF37BD_125C_11D5_8DC4_D0F5D88B3549_.wvu.PrintArea" localSheetId="11" hidden="1">gov!$A$1:$H$15</definedName>
    <definedName name="Z_E5DF37BD_125C_11D5_8DC4_D0F5D88B3549_.wvu.PrintTitles" localSheetId="8" hidden="1">'dem10'!$15:$16</definedName>
    <definedName name="Z_E5DF37BD_125C_11D5_8DC4_D0F5D88B3549_.wvu.PrintTitles" localSheetId="9" hidden="1">'dem11'!$13:$15</definedName>
    <definedName name="Z_E5DF37BD_125C_11D5_8DC4_D0F5D88B3549_.wvu.PrintTitles" localSheetId="10" hidden="1">'dem12'!$12:$14</definedName>
    <definedName name="Z_E5DF37BD_125C_11D5_8DC4_D0F5D88B3549_.wvu.PrintTitles" localSheetId="12" hidden="1">'dem13'!$12:$14</definedName>
    <definedName name="Z_E5DF37BD_125C_11D5_8DC4_D0F5D88B3549_.wvu.PrintTitles" localSheetId="13" hidden="1">'dem14'!$13:$15</definedName>
    <definedName name="Z_E5DF37BD_125C_11D5_8DC4_D0F5D88B3549_.wvu.PrintTitles" localSheetId="14" hidden="1">'dem15'!$12:$13</definedName>
    <definedName name="Z_E5DF37BD_125C_11D5_8DC4_D0F5D88B3549_.wvu.PrintTitles" localSheetId="15" hidden="1">'dem16'!$13:$15</definedName>
    <definedName name="Z_E5DF37BD_125C_11D5_8DC4_D0F5D88B3549_.wvu.PrintTitles" localSheetId="17" hidden="1">'dem19'!$12:$14</definedName>
    <definedName name="Z_E5DF37BD_125C_11D5_8DC4_D0F5D88B3549_.wvu.PrintTitles" localSheetId="2" hidden="1">'dem2'!$13:$14</definedName>
    <definedName name="Z_E5DF37BD_125C_11D5_8DC4_D0F5D88B3549_.wvu.PrintTitles" localSheetId="18" hidden="1">'dem20'!$16:$17</definedName>
    <definedName name="Z_E5DF37BD_125C_11D5_8DC4_D0F5D88B3549_.wvu.PrintTitles" localSheetId="19" hidden="1">'dem21'!$13:$14</definedName>
    <definedName name="Z_E5DF37BD_125C_11D5_8DC4_D0F5D88B3549_.wvu.PrintTitles" localSheetId="20" hidden="1">'dem22'!$12:$13</definedName>
    <definedName name="Z_E5DF37BD_125C_11D5_8DC4_D0F5D88B3549_.wvu.PrintTitles" localSheetId="21" hidden="1">'dem24'!$16:$18</definedName>
    <definedName name="Z_E5DF37BD_125C_11D5_8DC4_D0F5D88B3549_.wvu.PrintTitles" localSheetId="22" hidden="1">'dem26'!$13:$14</definedName>
    <definedName name="Z_E5DF37BD_125C_11D5_8DC4_D0F5D88B3549_.wvu.PrintTitles" localSheetId="23" hidden="1">'dem28'!$13:$15</definedName>
    <definedName name="Z_E5DF37BD_125C_11D5_8DC4_D0F5D88B3549_.wvu.PrintTitles" localSheetId="24" hidden="1">'dem29'!$12:$14</definedName>
    <definedName name="Z_E5DF37BD_125C_11D5_8DC4_D0F5D88B3549_.wvu.PrintTitles" localSheetId="3" hidden="1">'dem3'!$12:$14</definedName>
    <definedName name="Z_E5DF37BD_125C_11D5_8DC4_D0F5D88B3549_.wvu.PrintTitles" localSheetId="25" hidden="1">'dem30'!$12:$14</definedName>
    <definedName name="Z_E5DF37BD_125C_11D5_8DC4_D0F5D88B3549_.wvu.PrintTitles" localSheetId="26" hidden="1">'dem31'!$13:$15</definedName>
    <definedName name="Z_E5DF37BD_125C_11D5_8DC4_D0F5D88B3549_.wvu.PrintTitles" localSheetId="27" hidden="1">'dem32'!$13:$15</definedName>
    <definedName name="Z_E5DF37BD_125C_11D5_8DC4_D0F5D88B3549_.wvu.PrintTitles" localSheetId="28" hidden="1">'dem33'!$12:$14</definedName>
    <definedName name="Z_E5DF37BD_125C_11D5_8DC4_D0F5D88B3549_.wvu.PrintTitles" localSheetId="29" hidden="1">'dem34'!$12:$14</definedName>
    <definedName name="Z_E5DF37BD_125C_11D5_8DC4_D0F5D88B3549_.wvu.PrintTitles" localSheetId="30" hidden="1">'Dem35'!$12:$14</definedName>
    <definedName name="Z_E5DF37BD_125C_11D5_8DC4_D0F5D88B3549_.wvu.PrintTitles" localSheetId="31" hidden="1">'dem38'!$12:$14</definedName>
    <definedName name="Z_E5DF37BD_125C_11D5_8DC4_D0F5D88B3549_.wvu.PrintTitles" localSheetId="32" hidden="1">'dem39'!$12:$14</definedName>
    <definedName name="Z_E5DF37BD_125C_11D5_8DC4_D0F5D88B3549_.wvu.PrintTitles" localSheetId="33" hidden="1">'dem40'!$12:$14</definedName>
    <definedName name="Z_E5DF37BD_125C_11D5_8DC4_D0F5D88B3549_.wvu.PrintTitles" localSheetId="34" hidden="1">dem40A!$12:$14</definedName>
    <definedName name="Z_E5DF37BD_125C_11D5_8DC4_D0F5D88B3549_.wvu.PrintTitles" localSheetId="35" hidden="1">'dem41'!$13:$14</definedName>
    <definedName name="Z_E5DF37BD_125C_11D5_8DC4_D0F5D88B3549_.wvu.PrintTitles" localSheetId="36" hidden="1">'dem43'!$12:$14</definedName>
    <definedName name="Z_E5DF37BD_125C_11D5_8DC4_D0F5D88B3549_.wvu.PrintTitles" localSheetId="37" hidden="1">'dem46'!$12:$14</definedName>
    <definedName name="Z_E5DF37BD_125C_11D5_8DC4_D0F5D88B3549_.wvu.PrintTitles" localSheetId="4" hidden="1">'dem5'!$12:$15</definedName>
    <definedName name="Z_E5DF37BD_125C_11D5_8DC4_D0F5D88B3549_.wvu.PrintTitles" localSheetId="5" hidden="1">'dem6'!$14:$15</definedName>
    <definedName name="Z_E5DF37BD_125C_11D5_8DC4_D0F5D88B3549_.wvu.PrintTitles" localSheetId="6" hidden="1">'dem7'!$12:$13</definedName>
    <definedName name="Z_E5DF37BD_125C_11D5_8DC4_D0F5D88B3549_.wvu.PrintTitles" localSheetId="7" hidden="1">'dem8'!$12:$14</definedName>
    <definedName name="Z_E5DF37BD_125C_11D5_8DC4_D0F5D88B3549_.wvu.PrintTitles" localSheetId="11" hidden="1">gov!$13:$15</definedName>
    <definedName name="Z_ED6647A4_1622_11D5_96DF_000021E43CDF_.wvu.PrintArea" localSheetId="30" hidden="1">'Dem35'!$A$1:$H$14</definedName>
    <definedName name="Z_F1391393_1D1C_410F_A76B_773FA6985814_.wvu.PrintArea" localSheetId="31" hidden="1">'dem38'!#REF!</definedName>
    <definedName name="Z_F1391393_1D1C_410F_A76B_773FA6985814_.wvu.PrintTitles" localSheetId="31" hidden="1">'dem38'!$12:$14</definedName>
    <definedName name="Z_F8ADACC1_164E_11D6_B603_000021DAEEA2_.wvu.Cols" localSheetId="9" hidden="1">'dem11'!#REF!</definedName>
    <definedName name="Z_F8ADACC1_164E_11D6_B603_000021DAEEA2_.wvu.Cols" localSheetId="10" hidden="1">'dem12'!#REF!</definedName>
    <definedName name="Z_F8ADACC1_164E_11D6_B603_000021DAEEA2_.wvu.Cols" localSheetId="12" hidden="1">'dem13'!#REF!</definedName>
    <definedName name="Z_F8ADACC1_164E_11D6_B603_000021DAEEA2_.wvu.Cols" localSheetId="15" hidden="1">'dem16'!#REF!</definedName>
    <definedName name="Z_F8ADACC1_164E_11D6_B603_000021DAEEA2_.wvu.Cols" localSheetId="17" hidden="1">'dem19'!#REF!</definedName>
    <definedName name="Z_F8ADACC1_164E_11D6_B603_000021DAEEA2_.wvu.Cols" localSheetId="2" hidden="1">'dem2'!#REF!</definedName>
    <definedName name="Z_F8ADACC1_164E_11D6_B603_000021DAEEA2_.wvu.Cols" localSheetId="23" hidden="1">'dem28'!#REF!</definedName>
    <definedName name="Z_F8ADACC1_164E_11D6_B603_000021DAEEA2_.wvu.Cols" localSheetId="24" hidden="1">'dem29'!#REF!</definedName>
    <definedName name="Z_F8ADACC1_164E_11D6_B603_000021DAEEA2_.wvu.Cols" localSheetId="3" hidden="1">'dem3'!#REF!</definedName>
    <definedName name="Z_F8ADACC1_164E_11D6_B603_000021DAEEA2_.wvu.Cols" localSheetId="25" hidden="1">'dem30'!#REF!</definedName>
    <definedName name="Z_F8ADACC1_164E_11D6_B603_000021DAEEA2_.wvu.Cols" localSheetId="26" hidden="1">'dem31'!#REF!</definedName>
    <definedName name="Z_F8ADACC1_164E_11D6_B603_000021DAEEA2_.wvu.Cols" localSheetId="27" hidden="1">'dem32'!#REF!</definedName>
    <definedName name="Z_F8ADACC1_164E_11D6_B603_000021DAEEA2_.wvu.Cols" localSheetId="28" hidden="1">'dem33'!#REF!</definedName>
    <definedName name="Z_F8ADACC1_164E_11D6_B603_000021DAEEA2_.wvu.Cols" localSheetId="29" hidden="1">'dem34'!#REF!</definedName>
    <definedName name="Z_F8ADACC1_164E_11D6_B603_000021DAEEA2_.wvu.Cols" localSheetId="30" hidden="1">'Dem35'!#REF!</definedName>
    <definedName name="Z_F8ADACC1_164E_11D6_B603_000021DAEEA2_.wvu.Cols" localSheetId="31" hidden="1">'dem38'!#REF!</definedName>
    <definedName name="Z_F8ADACC1_164E_11D6_B603_000021DAEEA2_.wvu.Cols" localSheetId="32" hidden="1">'dem39'!#REF!</definedName>
    <definedName name="Z_F8ADACC1_164E_11D6_B603_000021DAEEA2_.wvu.Cols" localSheetId="33" hidden="1">'dem40'!#REF!</definedName>
    <definedName name="Z_F8ADACC1_164E_11D6_B603_000021DAEEA2_.wvu.Cols" localSheetId="34" hidden="1">dem40A!#REF!</definedName>
    <definedName name="Z_F8ADACC1_164E_11D6_B603_000021DAEEA2_.wvu.Cols" localSheetId="35" hidden="1">'dem41'!#REF!</definedName>
    <definedName name="Z_F8ADACC1_164E_11D6_B603_000021DAEEA2_.wvu.Cols" localSheetId="36" hidden="1">'dem43'!#REF!</definedName>
    <definedName name="Z_F8ADACC1_164E_11D6_B603_000021DAEEA2_.wvu.Cols" localSheetId="37" hidden="1">'dem46'!#REF!</definedName>
    <definedName name="Z_F8ADACC1_164E_11D6_B603_000021DAEEA2_.wvu.Cols" localSheetId="6" hidden="1">'dem7'!#REF!</definedName>
    <definedName name="Z_F8ADACC1_164E_11D6_B603_000021DAEEA2_.wvu.Cols" localSheetId="7" hidden="1">'dem8'!#REF!</definedName>
    <definedName name="Z_F8ADACC1_164E_11D6_B603_000021DAEEA2_.wvu.Cols" localSheetId="11" hidden="1">gov!#REF!</definedName>
    <definedName name="Z_F8ADACC1_164E_11D6_B603_000021DAEEA2_.wvu.FilterData" localSheetId="9" hidden="1">'dem11'!#REF!</definedName>
    <definedName name="Z_F8ADACC1_164E_11D6_B603_000021DAEEA2_.wvu.FilterData" localSheetId="10" hidden="1">'dem12'!#REF!</definedName>
    <definedName name="Z_F8ADACC1_164E_11D6_B603_000021DAEEA2_.wvu.FilterData" localSheetId="12" hidden="1">'dem13'!#REF!</definedName>
    <definedName name="Z_F8ADACC1_164E_11D6_B603_000021DAEEA2_.wvu.FilterData" localSheetId="14" hidden="1">'dem15'!#REF!</definedName>
    <definedName name="Z_F8ADACC1_164E_11D6_B603_000021DAEEA2_.wvu.FilterData" localSheetId="15" hidden="1">'dem16'!#REF!</definedName>
    <definedName name="Z_F8ADACC1_164E_11D6_B603_000021DAEEA2_.wvu.FilterData" localSheetId="17" hidden="1">'dem19'!#REF!</definedName>
    <definedName name="Z_F8ADACC1_164E_11D6_B603_000021DAEEA2_.wvu.FilterData" localSheetId="2" hidden="1">'dem2'!#REF!</definedName>
    <definedName name="Z_F8ADACC1_164E_11D6_B603_000021DAEEA2_.wvu.FilterData" localSheetId="18" hidden="1">'dem20'!#REF!</definedName>
    <definedName name="Z_F8ADACC1_164E_11D6_B603_000021DAEEA2_.wvu.FilterData" localSheetId="19" hidden="1">'dem21'!#REF!</definedName>
    <definedName name="Z_F8ADACC1_164E_11D6_B603_000021DAEEA2_.wvu.FilterData" localSheetId="20" hidden="1">'dem22'!#REF!</definedName>
    <definedName name="Z_F8ADACC1_164E_11D6_B603_000021DAEEA2_.wvu.FilterData" localSheetId="23" hidden="1">'dem28'!#REF!</definedName>
    <definedName name="Z_F8ADACC1_164E_11D6_B603_000021DAEEA2_.wvu.FilterData" localSheetId="24" hidden="1">'dem29'!#REF!</definedName>
    <definedName name="Z_F8ADACC1_164E_11D6_B603_000021DAEEA2_.wvu.FilterData" localSheetId="3" hidden="1">'dem3'!$C$58:$C$67</definedName>
    <definedName name="Z_F8ADACC1_164E_11D6_B603_000021DAEEA2_.wvu.FilterData" localSheetId="25" hidden="1">'dem30'!$C$42:$C$43</definedName>
    <definedName name="Z_F8ADACC1_164E_11D6_B603_000021DAEEA2_.wvu.FilterData" localSheetId="26" hidden="1">'dem31'!$C$50:$C$50</definedName>
    <definedName name="Z_F8ADACC1_164E_11D6_B603_000021DAEEA2_.wvu.FilterData" localSheetId="27" hidden="1">'dem32'!#REF!</definedName>
    <definedName name="Z_F8ADACC1_164E_11D6_B603_000021DAEEA2_.wvu.FilterData" localSheetId="28" hidden="1">'dem33'!#REF!</definedName>
    <definedName name="Z_F8ADACC1_164E_11D6_B603_000021DAEEA2_.wvu.FilterData" localSheetId="29" hidden="1">'dem34'!#REF!</definedName>
    <definedName name="Z_F8ADACC1_164E_11D6_B603_000021DAEEA2_.wvu.FilterData" localSheetId="30" hidden="1">'Dem35'!#REF!</definedName>
    <definedName name="Z_F8ADACC1_164E_11D6_B603_000021DAEEA2_.wvu.FilterData" localSheetId="31" hidden="1">'dem38'!#REF!</definedName>
    <definedName name="Z_F8ADACC1_164E_11D6_B603_000021DAEEA2_.wvu.FilterData" localSheetId="33" hidden="1">'dem40'!$C$16:$C$53</definedName>
    <definedName name="Z_F8ADACC1_164E_11D6_B603_000021DAEEA2_.wvu.FilterData" localSheetId="34" hidden="1">dem40A!#REF!</definedName>
    <definedName name="Z_F8ADACC1_164E_11D6_B603_000021DAEEA2_.wvu.FilterData" localSheetId="35" hidden="1">'dem41'!$C$108:$C$131</definedName>
    <definedName name="Z_F8ADACC1_164E_11D6_B603_000021DAEEA2_.wvu.FilterData" localSheetId="36" hidden="1">'dem43'!#REF!</definedName>
    <definedName name="Z_F8ADACC1_164E_11D6_B603_000021DAEEA2_.wvu.FilterData" localSheetId="37" hidden="1">'dem46'!#REF!</definedName>
    <definedName name="Z_F8ADACC1_164E_11D6_B603_000021DAEEA2_.wvu.FilterData" localSheetId="4" hidden="1">'dem5'!#REF!</definedName>
    <definedName name="Z_F8ADACC1_164E_11D6_B603_000021DAEEA2_.wvu.FilterData" localSheetId="6" hidden="1">'dem7'!#REF!</definedName>
    <definedName name="Z_F8ADACC1_164E_11D6_B603_000021DAEEA2_.wvu.FilterData" localSheetId="7" hidden="1">'dem8'!#REF!</definedName>
    <definedName name="Z_F8ADACC1_164E_11D6_B603_000021DAEEA2_.wvu.FilterData" localSheetId="11" hidden="1">gov!#REF!</definedName>
    <definedName name="Z_F8ADACC1_164E_11D6_B603_000021DAEEA2_.wvu.PrintArea" localSheetId="8" hidden="1">'dem10'!$A$1:$H$43</definedName>
    <definedName name="Z_F8ADACC1_164E_11D6_B603_000021DAEEA2_.wvu.PrintArea" localSheetId="9" hidden="1">'dem11'!$A$1:$H$26</definedName>
    <definedName name="Z_F8ADACC1_164E_11D6_B603_000021DAEEA2_.wvu.PrintArea" localSheetId="10" hidden="1">'dem12'!$A$2:$H$96</definedName>
    <definedName name="Z_F8ADACC1_164E_11D6_B603_000021DAEEA2_.wvu.PrintArea" localSheetId="12" hidden="1">'dem13'!$A$1:$H$109</definedName>
    <definedName name="Z_F8ADACC1_164E_11D6_B603_000021DAEEA2_.wvu.PrintArea" localSheetId="13" hidden="1">'dem14'!$A$1:$H$79</definedName>
    <definedName name="Z_F8ADACC1_164E_11D6_B603_000021DAEEA2_.wvu.PrintArea" localSheetId="14" hidden="1">'dem15'!$A$1:$H$33</definedName>
    <definedName name="Z_F8ADACC1_164E_11D6_B603_000021DAEEA2_.wvu.PrintArea" localSheetId="15" hidden="1">'dem16'!$A$1:$H$15</definedName>
    <definedName name="Z_F8ADACC1_164E_11D6_B603_000021DAEEA2_.wvu.PrintArea" localSheetId="16" hidden="1">'dem18'!$A$1:$H$14</definedName>
    <definedName name="Z_F8ADACC1_164E_11D6_B603_000021DAEEA2_.wvu.PrintArea" localSheetId="17" hidden="1">'dem19'!$A$1:$H$14</definedName>
    <definedName name="Z_F8ADACC1_164E_11D6_B603_000021DAEEA2_.wvu.PrintArea" localSheetId="2" hidden="1">'dem2'!$A$1:$H$14</definedName>
    <definedName name="Z_F8ADACC1_164E_11D6_B603_000021DAEEA2_.wvu.PrintArea" localSheetId="18" hidden="1">'dem20'!$A$1:$H$17</definedName>
    <definedName name="Z_F8ADACC1_164E_11D6_B603_000021DAEEA2_.wvu.PrintArea" localSheetId="19" hidden="1">'dem21'!$A$1:$H$28</definedName>
    <definedName name="Z_F8ADACC1_164E_11D6_B603_000021DAEEA2_.wvu.PrintArea" localSheetId="20" hidden="1">'dem22'!$A$1:$H$79</definedName>
    <definedName name="Z_F8ADACC1_164E_11D6_B603_000021DAEEA2_.wvu.PrintArea" localSheetId="23" hidden="1">'dem28'!$A$1:$H$15</definedName>
    <definedName name="Z_F8ADACC1_164E_11D6_B603_000021DAEEA2_.wvu.PrintArea" localSheetId="24" hidden="1">'dem29'!$A$1:$H$14</definedName>
    <definedName name="Z_F8ADACC1_164E_11D6_B603_000021DAEEA2_.wvu.PrintArea" localSheetId="3" hidden="1">'dem3'!$A$1:$H$67</definedName>
    <definedName name="Z_F8ADACC1_164E_11D6_B603_000021DAEEA2_.wvu.PrintArea" localSheetId="25" hidden="1">'dem30'!$A$1:$H$43</definedName>
    <definedName name="Z_F8ADACC1_164E_11D6_B603_000021DAEEA2_.wvu.PrintArea" localSheetId="26" hidden="1">'dem31'!$A$1:$H$50</definedName>
    <definedName name="Z_F8ADACC1_164E_11D6_B603_000021DAEEA2_.wvu.PrintArea" localSheetId="27" hidden="1">'dem32'!$A$1:$H$15</definedName>
    <definedName name="Z_F8ADACC1_164E_11D6_B603_000021DAEEA2_.wvu.PrintArea" localSheetId="28" hidden="1">'dem33'!$A$1:$H$14</definedName>
    <definedName name="Z_F8ADACC1_164E_11D6_B603_000021DAEEA2_.wvu.PrintArea" localSheetId="29" hidden="1">'dem34'!$A$1:$H$14</definedName>
    <definedName name="Z_F8ADACC1_164E_11D6_B603_000021DAEEA2_.wvu.PrintArea" localSheetId="30" hidden="1">'Dem35'!$A$1:$H$14</definedName>
    <definedName name="Z_F8ADACC1_164E_11D6_B603_000021DAEEA2_.wvu.PrintArea" localSheetId="31" hidden="1">'dem38'!$A$1:$H$14</definedName>
    <definedName name="Z_F8ADACC1_164E_11D6_B603_000021DAEEA2_.wvu.PrintArea" localSheetId="32" hidden="1">'dem39'!$A$1:$H$14</definedName>
    <definedName name="Z_F8ADACC1_164E_11D6_B603_000021DAEEA2_.wvu.PrintArea" localSheetId="33" hidden="1">'dem40'!$A$1:$M$53</definedName>
    <definedName name="Z_F8ADACC1_164E_11D6_B603_000021DAEEA2_.wvu.PrintArea" localSheetId="34" hidden="1">dem40A!$A$1:$H$14</definedName>
    <definedName name="Z_F8ADACC1_164E_11D6_B603_000021DAEEA2_.wvu.PrintArea" localSheetId="35" hidden="1">'dem41'!$A$1:$H$131</definedName>
    <definedName name="Z_F8ADACC1_164E_11D6_B603_000021DAEEA2_.wvu.PrintArea" localSheetId="36" hidden="1">'dem43'!$A$1:$H$52</definedName>
    <definedName name="Z_F8ADACC1_164E_11D6_B603_000021DAEEA2_.wvu.PrintArea" localSheetId="37" hidden="1">'dem46'!$A$1:$H$36</definedName>
    <definedName name="Z_F8ADACC1_164E_11D6_B603_000021DAEEA2_.wvu.PrintArea" localSheetId="5" hidden="1">'dem6'!$A$1:$J$15</definedName>
    <definedName name="Z_F8ADACC1_164E_11D6_B603_000021DAEEA2_.wvu.PrintArea" localSheetId="6" hidden="1">'dem7'!$A$1:$H$79</definedName>
    <definedName name="Z_F8ADACC1_164E_11D6_B603_000021DAEEA2_.wvu.PrintArea" localSheetId="7" hidden="1">'dem8'!$A$1:$H$32</definedName>
    <definedName name="Z_F8ADACC1_164E_11D6_B603_000021DAEEA2_.wvu.PrintArea" localSheetId="11" hidden="1">gov!$A$1:$H$32</definedName>
    <definedName name="Z_F8ADACC1_164E_11D6_B603_000021DAEEA2_.wvu.PrintTitles" localSheetId="8" hidden="1">'dem10'!$15:$16</definedName>
    <definedName name="Z_F8ADACC1_164E_11D6_B603_000021DAEEA2_.wvu.PrintTitles" localSheetId="9" hidden="1">'dem11'!$13:$15</definedName>
    <definedName name="Z_F8ADACC1_164E_11D6_B603_000021DAEEA2_.wvu.PrintTitles" localSheetId="10" hidden="1">'dem12'!$12:$14</definedName>
    <definedName name="Z_F8ADACC1_164E_11D6_B603_000021DAEEA2_.wvu.PrintTitles" localSheetId="12" hidden="1">'dem13'!$12:$14</definedName>
    <definedName name="Z_F8ADACC1_164E_11D6_B603_000021DAEEA2_.wvu.PrintTitles" localSheetId="13" hidden="1">'dem14'!$13:$15</definedName>
    <definedName name="Z_F8ADACC1_164E_11D6_B603_000021DAEEA2_.wvu.PrintTitles" localSheetId="14" hidden="1">'dem15'!$12:$13</definedName>
    <definedName name="Z_F8ADACC1_164E_11D6_B603_000021DAEEA2_.wvu.PrintTitles" localSheetId="15" hidden="1">'dem16'!$13:$15</definedName>
    <definedName name="Z_F8ADACC1_164E_11D6_B603_000021DAEEA2_.wvu.PrintTitles" localSheetId="17" hidden="1">'dem19'!$12:$14</definedName>
    <definedName name="Z_F8ADACC1_164E_11D6_B603_000021DAEEA2_.wvu.PrintTitles" localSheetId="2" hidden="1">'dem2'!$13:$14</definedName>
    <definedName name="Z_F8ADACC1_164E_11D6_B603_000021DAEEA2_.wvu.PrintTitles" localSheetId="18" hidden="1">'dem20'!$16:$17</definedName>
    <definedName name="Z_F8ADACC1_164E_11D6_B603_000021DAEEA2_.wvu.PrintTitles" localSheetId="19" hidden="1">'dem21'!$13:$14</definedName>
    <definedName name="Z_F8ADACC1_164E_11D6_B603_000021DAEEA2_.wvu.PrintTitles" localSheetId="20" hidden="1">'dem22'!$12:$13</definedName>
    <definedName name="Z_F8ADACC1_164E_11D6_B603_000021DAEEA2_.wvu.PrintTitles" localSheetId="21" hidden="1">'dem24'!$16:$18</definedName>
    <definedName name="Z_F8ADACC1_164E_11D6_B603_000021DAEEA2_.wvu.PrintTitles" localSheetId="22" hidden="1">'dem26'!$13:$14</definedName>
    <definedName name="Z_F8ADACC1_164E_11D6_B603_000021DAEEA2_.wvu.PrintTitles" localSheetId="23" hidden="1">'dem28'!$13:$15</definedName>
    <definedName name="Z_F8ADACC1_164E_11D6_B603_000021DAEEA2_.wvu.PrintTitles" localSheetId="24" hidden="1">'dem29'!$12:$14</definedName>
    <definedName name="Z_F8ADACC1_164E_11D6_B603_000021DAEEA2_.wvu.PrintTitles" localSheetId="3" hidden="1">'dem3'!$12:$14</definedName>
    <definedName name="Z_F8ADACC1_164E_11D6_B603_000021DAEEA2_.wvu.PrintTitles" localSheetId="25" hidden="1">'dem30'!$12:$14</definedName>
    <definedName name="Z_F8ADACC1_164E_11D6_B603_000021DAEEA2_.wvu.PrintTitles" localSheetId="26" hidden="1">'dem31'!$13:$15</definedName>
    <definedName name="Z_F8ADACC1_164E_11D6_B603_000021DAEEA2_.wvu.PrintTitles" localSheetId="27" hidden="1">'dem32'!$13:$15</definedName>
    <definedName name="Z_F8ADACC1_164E_11D6_B603_000021DAEEA2_.wvu.PrintTitles" localSheetId="28" hidden="1">'dem33'!$12:$14</definedName>
    <definedName name="Z_F8ADACC1_164E_11D6_B603_000021DAEEA2_.wvu.PrintTitles" localSheetId="29" hidden="1">'dem34'!$12:$14</definedName>
    <definedName name="Z_F8ADACC1_164E_11D6_B603_000021DAEEA2_.wvu.PrintTitles" localSheetId="30" hidden="1">'Dem35'!$12:$14</definedName>
    <definedName name="Z_F8ADACC1_164E_11D6_B603_000021DAEEA2_.wvu.PrintTitles" localSheetId="31" hidden="1">'dem38'!$12:$14</definedName>
    <definedName name="Z_F8ADACC1_164E_11D6_B603_000021DAEEA2_.wvu.PrintTitles" localSheetId="32" hidden="1">'dem39'!$12:$14</definedName>
    <definedName name="Z_F8ADACC1_164E_11D6_B603_000021DAEEA2_.wvu.PrintTitles" localSheetId="33" hidden="1">'dem40'!$12:$14</definedName>
    <definedName name="Z_F8ADACC1_164E_11D6_B603_000021DAEEA2_.wvu.PrintTitles" localSheetId="34" hidden="1">dem40A!$12:$14</definedName>
    <definedName name="Z_F8ADACC1_164E_11D6_B603_000021DAEEA2_.wvu.PrintTitles" localSheetId="35" hidden="1">'dem41'!$13:$14</definedName>
    <definedName name="Z_F8ADACC1_164E_11D6_B603_000021DAEEA2_.wvu.PrintTitles" localSheetId="36" hidden="1">'dem43'!$12:$14</definedName>
    <definedName name="Z_F8ADACC1_164E_11D6_B603_000021DAEEA2_.wvu.PrintTitles" localSheetId="37" hidden="1">'dem46'!$12:$14</definedName>
    <definedName name="Z_F8ADACC1_164E_11D6_B603_000021DAEEA2_.wvu.PrintTitles" localSheetId="4" hidden="1">'dem5'!$12:$15</definedName>
    <definedName name="Z_F8ADACC1_164E_11D6_B603_000021DAEEA2_.wvu.PrintTitles" localSheetId="5" hidden="1">'dem6'!$14:$15</definedName>
    <definedName name="Z_F8ADACC1_164E_11D6_B603_000021DAEEA2_.wvu.PrintTitles" localSheetId="6" hidden="1">'dem7'!$12:$13</definedName>
    <definedName name="Z_F8ADACC1_164E_11D6_B603_000021DAEEA2_.wvu.PrintTitles" localSheetId="7" hidden="1">'dem8'!$12:$14</definedName>
    <definedName name="Z_F8ADACC1_164E_11D6_B603_000021DAEEA2_.wvu.PrintTitles" localSheetId="11" hidden="1">gov!$13:$15</definedName>
    <definedName name="Z_F98D6EB8_76BC_4C24_A40E_45E0313E3064_.wvu.Cols" localSheetId="17" hidden="1">'dem19'!#REF!</definedName>
    <definedName name="Z_F98D6EB8_76BC_4C24_A40E_45E0313E3064_.wvu.FilterData" localSheetId="17" hidden="1">'dem19'!$A$27:$H$41</definedName>
    <definedName name="Z_FCE4BE61_F462_4DFE_9FC5_7B2946769C5B_.wvu.Cols" localSheetId="17" hidden="1">'dem19'!#REF!</definedName>
    <definedName name="Z_FCE4BE61_F462_4DFE_9FC5_7B2946769C5B_.wvu.FilterData" localSheetId="17" hidden="1">'dem19'!$A$27:$H$41</definedName>
  </definedNames>
  <calcPr calcId="125725"/>
  <customWorkbookViews>
    <customWorkbookView name="sonam - Personal View" guid="{44B5F5DE-C96C-4269-969A-574D4EEEEEF5}" mergeInterval="0" personalView="1" maximized="1" xWindow="1" yWindow="1" windowWidth="1280" windowHeight="454" activeSheetId="1"/>
    <customWorkbookView name="lenovo - Personal View" guid="{BDCF7345-18B1-4C88-89F2-E67F940CDF85}" mergeInterval="0" personalView="1" maximized="1" xWindow="1" yWindow="1" windowWidth="1280" windowHeight="528" tabRatio="722" activeSheetId="9"/>
    <customWorkbookView name="Administrator - Personal View" guid="{F13B090A-ECDA-4418-9F13-644A873400E7}" mergeInterval="0" personalView="1" maximized="1" windowWidth="1020" windowHeight="652" activeSheetId="12"/>
    <customWorkbookView name="hemlal - Personal View" guid="{63DB0950-E90F-4380-862C-985B5EB19119}" mergeInterval="0" personalView="1" maximized="1" windowWidth="1276" windowHeight="852" activeSheetId="22"/>
    <customWorkbookView name="karma - Personal View" guid="{7CE36697-C418-4ED3-BCF0-EA686CB40E87}" mergeInterval="0" personalView="1" maximized="1" windowWidth="1020" windowHeight="596" activeSheetId="49"/>
    <customWorkbookView name="Manisha - Personal View" guid="{0A01029B-7B3B-461F-BED3-37847DEE34DD}" mergeInterval="0" personalView="1" maximized="1" xWindow="1" yWindow="1" windowWidth="1024" windowHeight="506" tabRatio="722" activeSheetId="24"/>
    <customWorkbookView name="aruni - Personal View" guid="{E4E8F753-76B4-42E1-AD26-8B3589CB8A4B}" mergeInterval="0" personalView="1" maximized="1" windowWidth="1276" windowHeight="495" tabRatio="722" activeSheetId="31"/>
    <customWorkbookView name="Mahendra - Personal View" guid="{CBFC2224-D3AC-4AA3-8CE4-B555FCF23158}" mergeInterval="0" personalView="1" maximized="1" xWindow="1" yWindow="1" windowWidth="1366" windowHeight="538" tabRatio="722" activeSheetId="2"/>
  </customWorkbookViews>
</workbook>
</file>

<file path=xl/calcChain.xml><?xml version="1.0" encoding="utf-8"?>
<calcChain xmlns="http://schemas.openxmlformats.org/spreadsheetml/2006/main">
  <c r="E19" i="70"/>
  <c r="E20" s="1"/>
  <c r="E26"/>
  <c r="E27" s="1"/>
  <c r="E36"/>
  <c r="E37" s="1"/>
  <c r="E38" s="1"/>
  <c r="E39" s="1"/>
  <c r="E40" l="1"/>
  <c r="E28"/>
  <c r="E29" s="1"/>
  <c r="F13" i="109" l="1"/>
  <c r="F12"/>
  <c r="G6"/>
  <c r="G7"/>
  <c r="F13" i="75"/>
  <c r="E13"/>
  <c r="F12"/>
  <c r="F55" i="67"/>
  <c r="F56" s="1"/>
  <c r="E55"/>
  <c r="E56" s="1"/>
  <c r="F63" i="69" l="1"/>
  <c r="F64"/>
  <c r="E63"/>
  <c r="C81" i="1"/>
  <c r="C65"/>
  <c r="F46" i="86"/>
  <c r="E46"/>
  <c r="G45"/>
  <c r="G46" s="1"/>
  <c r="G6" i="69" l="1"/>
  <c r="F10"/>
  <c r="G20"/>
  <c r="G21" s="1"/>
  <c r="E21"/>
  <c r="F21"/>
  <c r="G24"/>
  <c r="G25" s="1"/>
  <c r="E25"/>
  <c r="F25"/>
  <c r="E26"/>
  <c r="F26"/>
  <c r="G30"/>
  <c r="G31" s="1"/>
  <c r="E31"/>
  <c r="F31"/>
  <c r="G34"/>
  <c r="G35" s="1"/>
  <c r="E35"/>
  <c r="F35"/>
  <c r="E36"/>
  <c r="E37" s="1"/>
  <c r="F36"/>
  <c r="F37" s="1"/>
  <c r="G42"/>
  <c r="G43" s="1"/>
  <c r="G44" s="1"/>
  <c r="G45" s="1"/>
  <c r="E43"/>
  <c r="E44" s="1"/>
  <c r="E45" s="1"/>
  <c r="F43"/>
  <c r="F44" s="1"/>
  <c r="F45" s="1"/>
  <c r="G50"/>
  <c r="G51" s="1"/>
  <c r="G52" s="1"/>
  <c r="E51"/>
  <c r="E52" s="1"/>
  <c r="F51"/>
  <c r="F52" s="1"/>
  <c r="G56"/>
  <c r="G57" s="1"/>
  <c r="G58" s="1"/>
  <c r="E57"/>
  <c r="E58" s="1"/>
  <c r="F57"/>
  <c r="F58" s="1"/>
  <c r="G62"/>
  <c r="E64"/>
  <c r="G70"/>
  <c r="G71" s="1"/>
  <c r="G72" s="1"/>
  <c r="G73" s="1"/>
  <c r="E71"/>
  <c r="E72" s="1"/>
  <c r="E73" s="1"/>
  <c r="F71"/>
  <c r="F72" s="1"/>
  <c r="F73" s="1"/>
  <c r="G79"/>
  <c r="G80" s="1"/>
  <c r="G81" s="1"/>
  <c r="G82" s="1"/>
  <c r="G83" s="1"/>
  <c r="E80"/>
  <c r="E81" s="1"/>
  <c r="E82" s="1"/>
  <c r="E83" s="1"/>
  <c r="F80"/>
  <c r="F81" s="1"/>
  <c r="F82" s="1"/>
  <c r="F83" s="1"/>
  <c r="G64" l="1"/>
  <c r="G65" s="1"/>
  <c r="G63"/>
  <c r="F65"/>
  <c r="F84" s="1"/>
  <c r="F85" s="1"/>
  <c r="E65"/>
  <c r="E84" s="1"/>
  <c r="E85" s="1"/>
  <c r="G36"/>
  <c r="G26"/>
  <c r="G37" l="1"/>
  <c r="G84" s="1"/>
  <c r="E9" s="1"/>
  <c r="G85" l="1"/>
  <c r="G9"/>
  <c r="E10"/>
  <c r="G10" s="1"/>
  <c r="E48" i="62" l="1"/>
  <c r="F93" i="68"/>
  <c r="E93"/>
  <c r="G92"/>
  <c r="G93" s="1"/>
  <c r="E73"/>
  <c r="E74" s="1"/>
  <c r="E75" s="1"/>
  <c r="E76" s="1"/>
  <c r="G72"/>
  <c r="G73" s="1"/>
  <c r="G74" s="1"/>
  <c r="G75" s="1"/>
  <c r="G76" s="1"/>
  <c r="E31" i="96" l="1"/>
  <c r="G30"/>
  <c r="F40"/>
  <c r="F41" s="1"/>
  <c r="F42" s="1"/>
  <c r="E40"/>
  <c r="E41" s="1"/>
  <c r="E42" s="1"/>
  <c r="G39"/>
  <c r="G40" s="1"/>
  <c r="G41" s="1"/>
  <c r="G42" s="1"/>
  <c r="G25" i="70" l="1"/>
  <c r="E46" i="89" l="1"/>
  <c r="F21" i="112" l="1"/>
  <c r="F22" s="1"/>
  <c r="F23" s="1"/>
  <c r="E21"/>
  <c r="E22" s="1"/>
  <c r="E23" s="1"/>
  <c r="D28" i="2"/>
  <c r="D27"/>
  <c r="F21" i="74"/>
  <c r="E21"/>
  <c r="F10" i="61"/>
  <c r="C68" i="1"/>
  <c r="C67"/>
  <c r="C77"/>
  <c r="C76"/>
  <c r="C75"/>
  <c r="C24"/>
  <c r="C39" s="1"/>
  <c r="E72" i="90"/>
  <c r="E47"/>
  <c r="E22"/>
  <c r="F104"/>
  <c r="E104"/>
  <c r="G103"/>
  <c r="G104" s="1"/>
  <c r="F100"/>
  <c r="E100"/>
  <c r="G99"/>
  <c r="G100" s="1"/>
  <c r="C71" i="1" l="1"/>
  <c r="C84"/>
  <c r="F94" i="90"/>
  <c r="F95" s="1"/>
  <c r="E94"/>
  <c r="E95" s="1"/>
  <c r="G93"/>
  <c r="G94" s="1"/>
  <c r="G95" s="1"/>
  <c r="G46"/>
  <c r="F19" i="70" l="1"/>
  <c r="F20" s="1"/>
  <c r="G18"/>
  <c r="G19" s="1"/>
  <c r="G20" s="1"/>
  <c r="H23" i="61" l="1"/>
  <c r="H24" s="1"/>
  <c r="H25" s="1"/>
  <c r="H26" s="1"/>
  <c r="H27" s="1"/>
  <c r="H22"/>
  <c r="G21"/>
  <c r="G22" s="1"/>
  <c r="F31" i="96"/>
  <c r="F32" s="1"/>
  <c r="F33" s="1"/>
  <c r="E32"/>
  <c r="E33" s="1"/>
  <c r="F93"/>
  <c r="G29"/>
  <c r="G31" l="1"/>
  <c r="G32" s="1"/>
  <c r="G33" s="1"/>
  <c r="E92"/>
  <c r="E93" s="1"/>
  <c r="F22" i="102"/>
  <c r="F23" s="1"/>
  <c r="F24" s="1"/>
  <c r="E22"/>
  <c r="E23" s="1"/>
  <c r="E24" s="1"/>
  <c r="G21"/>
  <c r="G22" s="1"/>
  <c r="G23" s="1"/>
  <c r="G24" s="1"/>
  <c r="F48"/>
  <c r="F49" s="1"/>
  <c r="E48"/>
  <c r="G47"/>
  <c r="G48" s="1"/>
  <c r="G49" s="1"/>
  <c r="F34" i="94" l="1"/>
  <c r="F35" s="1"/>
  <c r="E34"/>
  <c r="E35" s="1"/>
  <c r="G33"/>
  <c r="G34" s="1"/>
  <c r="G35" s="1"/>
  <c r="G20" i="112" l="1"/>
  <c r="G21" s="1"/>
  <c r="G22" s="1"/>
  <c r="G23" s="1"/>
  <c r="F52" i="93" l="1"/>
  <c r="F53" s="1"/>
  <c r="F54" s="1"/>
  <c r="E52"/>
  <c r="E53" s="1"/>
  <c r="E54" s="1"/>
  <c r="G51"/>
  <c r="F56" l="1"/>
  <c r="F55"/>
  <c r="E56"/>
  <c r="E55"/>
  <c r="G52"/>
  <c r="G53" s="1"/>
  <c r="G54" s="1"/>
  <c r="F42"/>
  <c r="F43" s="1"/>
  <c r="F44" s="1"/>
  <c r="E42"/>
  <c r="E43" s="1"/>
  <c r="E44" s="1"/>
  <c r="G56" l="1"/>
  <c r="F8" s="1"/>
  <c r="G55"/>
  <c r="F33"/>
  <c r="F34" s="1"/>
  <c r="F35" s="1"/>
  <c r="F36" s="1"/>
  <c r="F22"/>
  <c r="E22"/>
  <c r="E23" s="1"/>
  <c r="F26" i="70" l="1"/>
  <c r="F27" s="1"/>
  <c r="F28" s="1"/>
  <c r="F29" s="1"/>
  <c r="G24"/>
  <c r="G26" s="1"/>
  <c r="G27" l="1"/>
  <c r="G28" s="1"/>
  <c r="G29" s="1"/>
  <c r="E8" s="1"/>
  <c r="E9" s="1"/>
  <c r="F65" i="62"/>
  <c r="E65"/>
  <c r="G64"/>
  <c r="G65" s="1"/>
  <c r="F77" i="89" l="1"/>
  <c r="E77"/>
  <c r="E59" l="1"/>
  <c r="F33"/>
  <c r="F34" s="1"/>
  <c r="F35" s="1"/>
  <c r="F36" s="1"/>
  <c r="F23"/>
  <c r="F24" s="1"/>
  <c r="F25" s="1"/>
  <c r="F26" s="1"/>
  <c r="E20" i="88"/>
  <c r="F37" i="89" l="1"/>
  <c r="F38" s="1"/>
  <c r="G24" i="112"/>
  <c r="F24"/>
  <c r="F25" s="1"/>
  <c r="G25" l="1"/>
  <c r="E9"/>
  <c r="F44" i="109"/>
  <c r="E44"/>
  <c r="F37" i="77"/>
  <c r="F38" s="1"/>
  <c r="F39" s="1"/>
  <c r="F40" s="1"/>
  <c r="E37"/>
  <c r="E38" s="1"/>
  <c r="E39" s="1"/>
  <c r="E40" s="1"/>
  <c r="G36"/>
  <c r="G37" s="1"/>
  <c r="G38" s="1"/>
  <c r="G39" s="1"/>
  <c r="G40" s="1"/>
  <c r="E35" i="57" l="1"/>
  <c r="G35" s="1"/>
  <c r="F22"/>
  <c r="F23" s="1"/>
  <c r="F24" s="1"/>
  <c r="F25" s="1"/>
  <c r="F26" s="1"/>
  <c r="F27" s="1"/>
  <c r="E22"/>
  <c r="E23" s="1"/>
  <c r="E24" s="1"/>
  <c r="E25" s="1"/>
  <c r="E26" s="1"/>
  <c r="E27" s="1"/>
  <c r="G21"/>
  <c r="G22" s="1"/>
  <c r="G23" s="1"/>
  <c r="G24" s="1"/>
  <c r="G25" s="1"/>
  <c r="G26" s="1"/>
  <c r="G27" s="1"/>
  <c r="E8" s="1"/>
  <c r="F52" i="77" l="1"/>
  <c r="E52"/>
  <c r="G10" i="75"/>
  <c r="F24"/>
  <c r="F25" s="1"/>
  <c r="F26" s="1"/>
  <c r="F27" s="1"/>
  <c r="F28" s="1"/>
  <c r="F29" s="1"/>
  <c r="E24" i="73" l="1"/>
  <c r="E25" s="1"/>
  <c r="E26" s="1"/>
  <c r="E27" s="1"/>
  <c r="E28" s="1"/>
  <c r="G20"/>
  <c r="G21"/>
  <c r="F54" i="56" l="1"/>
  <c r="E54"/>
  <c r="G53"/>
  <c r="G54" s="1"/>
  <c r="F37"/>
  <c r="E37"/>
  <c r="G36"/>
  <c r="G37" s="1"/>
  <c r="F29"/>
  <c r="F30" s="1"/>
  <c r="F31" s="1"/>
  <c r="E29"/>
  <c r="E30" s="1"/>
  <c r="E31" s="1"/>
  <c r="G28"/>
  <c r="G29" s="1"/>
  <c r="G30" s="1"/>
  <c r="G31" s="1"/>
  <c r="F22"/>
  <c r="F23" s="1"/>
  <c r="E22"/>
  <c r="E23" s="1"/>
  <c r="G21"/>
  <c r="G20"/>
  <c r="F46"/>
  <c r="F47" s="1"/>
  <c r="F48" s="1"/>
  <c r="E46"/>
  <c r="E47" s="1"/>
  <c r="E48" s="1"/>
  <c r="G45"/>
  <c r="G46" s="1"/>
  <c r="G47" s="1"/>
  <c r="G48" s="1"/>
  <c r="F39" l="1"/>
  <c r="F40" s="1"/>
  <c r="F38"/>
  <c r="E39"/>
  <c r="E40" s="1"/>
  <c r="E38"/>
  <c r="G39"/>
  <c r="G38"/>
  <c r="G22"/>
  <c r="G40" l="1"/>
  <c r="G23"/>
  <c r="F56" i="68"/>
  <c r="E56"/>
  <c r="G55"/>
  <c r="G56" s="1"/>
  <c r="F97"/>
  <c r="F98" s="1"/>
  <c r="F99" s="1"/>
  <c r="E97"/>
  <c r="E98" s="1"/>
  <c r="E99" s="1"/>
  <c r="G96"/>
  <c r="G97" s="1"/>
  <c r="G98" s="1"/>
  <c r="G99" s="1"/>
  <c r="G40"/>
  <c r="F63" l="1"/>
  <c r="F64" s="1"/>
  <c r="F65" s="1"/>
  <c r="E63"/>
  <c r="E64" s="1"/>
  <c r="E65" s="1"/>
  <c r="F52"/>
  <c r="F57" s="1"/>
  <c r="F58" s="1"/>
  <c r="F44"/>
  <c r="F45" s="1"/>
  <c r="F21"/>
  <c r="F22" s="1"/>
  <c r="G51"/>
  <c r="G52" s="1"/>
  <c r="G57" s="1"/>
  <c r="G58" s="1"/>
  <c r="E52"/>
  <c r="F37" i="62"/>
  <c r="F38" s="1"/>
  <c r="E37"/>
  <c r="E38" s="1"/>
  <c r="F30"/>
  <c r="F31" s="1"/>
  <c r="F32" s="1"/>
  <c r="E29"/>
  <c r="F82" i="90"/>
  <c r="F83" s="1"/>
  <c r="F84" s="1"/>
  <c r="F85" s="1"/>
  <c r="F86" s="1"/>
  <c r="E82"/>
  <c r="E83" s="1"/>
  <c r="E84" s="1"/>
  <c r="E85" s="1"/>
  <c r="E86" s="1"/>
  <c r="G81"/>
  <c r="G82" s="1"/>
  <c r="G83" s="1"/>
  <c r="G84" s="1"/>
  <c r="G85" s="1"/>
  <c r="G86" s="1"/>
  <c r="G29" i="62" l="1"/>
  <c r="G30" s="1"/>
  <c r="G31" s="1"/>
  <c r="G32" s="1"/>
  <c r="E57" i="68"/>
  <c r="E58" s="1"/>
  <c r="F108" i="90"/>
  <c r="F109" s="1"/>
  <c r="F110" s="1"/>
  <c r="F72"/>
  <c r="F73" s="1"/>
  <c r="F74" s="1"/>
  <c r="F32"/>
  <c r="F33" s="1"/>
  <c r="F34" s="1"/>
  <c r="F35" s="1"/>
  <c r="F36" s="1"/>
  <c r="G71"/>
  <c r="G70"/>
  <c r="G69"/>
  <c r="G68"/>
  <c r="G35" i="70"/>
  <c r="F87" i="67"/>
  <c r="E87"/>
  <c r="F49"/>
  <c r="F50" s="1"/>
  <c r="F48"/>
  <c r="E48"/>
  <c r="F40"/>
  <c r="F41" s="1"/>
  <c r="F34"/>
  <c r="F23"/>
  <c r="F24" s="1"/>
  <c r="E40" i="59"/>
  <c r="G31"/>
  <c r="G39"/>
  <c r="G32" l="1"/>
  <c r="F22" i="66"/>
  <c r="F23" s="1"/>
  <c r="F24" s="1"/>
  <c r="F25" s="1"/>
  <c r="F26" s="1"/>
  <c r="F27" s="1"/>
  <c r="F73" i="62"/>
  <c r="E73"/>
  <c r="G72"/>
  <c r="G73" s="1"/>
  <c r="G35" i="59"/>
  <c r="G33" l="1"/>
  <c r="G36" i="57"/>
  <c r="G37" s="1"/>
  <c r="F36"/>
  <c r="F37" s="1"/>
  <c r="F42" s="1"/>
  <c r="F43" s="1"/>
  <c r="E36"/>
  <c r="E37" s="1"/>
  <c r="E41"/>
  <c r="F41" i="65"/>
  <c r="F42" s="1"/>
  <c r="F43" s="1"/>
  <c r="E41"/>
  <c r="E42" s="1"/>
  <c r="E43" s="1"/>
  <c r="E42" i="57" l="1"/>
  <c r="E43" s="1"/>
  <c r="G34" i="59"/>
  <c r="F40"/>
  <c r="F41" s="1"/>
  <c r="F42" s="1"/>
  <c r="F101" i="96" l="1"/>
  <c r="E101"/>
  <c r="E102" s="1"/>
  <c r="G100"/>
  <c r="F42" i="102"/>
  <c r="F43" s="1"/>
  <c r="E49"/>
  <c r="F58" i="56" l="1"/>
  <c r="F59" s="1"/>
  <c r="E58"/>
  <c r="E59" s="1"/>
  <c r="G46" i="94"/>
  <c r="F28"/>
  <c r="F29" s="1"/>
  <c r="E28"/>
  <c r="F62" i="86" l="1"/>
  <c r="F41"/>
  <c r="F42" s="1"/>
  <c r="E41"/>
  <c r="E42" s="1"/>
  <c r="F27" i="113"/>
  <c r="F28" s="1"/>
  <c r="E27"/>
  <c r="E28" s="1"/>
  <c r="G26"/>
  <c r="G27" s="1"/>
  <c r="G28" s="1"/>
  <c r="F21" l="1"/>
  <c r="F22" s="1"/>
  <c r="E21"/>
  <c r="E22" s="1"/>
  <c r="E53" i="86"/>
  <c r="E61"/>
  <c r="E62" s="1"/>
  <c r="E57"/>
  <c r="E34"/>
  <c r="G20" i="94"/>
  <c r="G92" i="89" l="1"/>
  <c r="G55"/>
  <c r="F51" l="1"/>
  <c r="G46"/>
  <c r="E50" l="1"/>
  <c r="E51" s="1"/>
  <c r="G23" i="73"/>
  <c r="G48" i="62" l="1"/>
  <c r="F49"/>
  <c r="F50" s="1"/>
  <c r="F51" s="1"/>
  <c r="E49"/>
  <c r="E50" s="1"/>
  <c r="G36"/>
  <c r="G37" s="1"/>
  <c r="G38" s="1"/>
  <c r="G38" i="59"/>
  <c r="G49" i="62" l="1"/>
  <c r="G50" s="1"/>
  <c r="G51" s="1"/>
  <c r="E47" i="94"/>
  <c r="E49" l="1"/>
  <c r="G22" i="67"/>
  <c r="E23"/>
  <c r="E24" s="1"/>
  <c r="E50" i="94" l="1"/>
  <c r="E51" s="1"/>
  <c r="E52" s="1"/>
  <c r="E53" s="1"/>
  <c r="G47"/>
  <c r="F21" i="114" l="1"/>
  <c r="E21"/>
  <c r="G20"/>
  <c r="E26" i="119" l="1"/>
  <c r="E73" i="77" l="1"/>
  <c r="E69"/>
  <c r="E64"/>
  <c r="E74" l="1"/>
  <c r="E75" l="1"/>
  <c r="E76" s="1"/>
  <c r="E77" s="1"/>
  <c r="E78" s="1"/>
  <c r="G82" l="1"/>
  <c r="F46" l="1"/>
  <c r="F47" s="1"/>
  <c r="E46"/>
  <c r="E47" s="1"/>
  <c r="G45"/>
  <c r="E24" i="118" l="1"/>
  <c r="F28"/>
  <c r="E28"/>
  <c r="G27"/>
  <c r="G28" s="1"/>
  <c r="F24"/>
  <c r="G23"/>
  <c r="G24" s="1"/>
  <c r="F20"/>
  <c r="E20"/>
  <c r="G19"/>
  <c r="G20" s="1"/>
  <c r="F29" l="1"/>
  <c r="G29"/>
  <c r="E29"/>
  <c r="E66" i="56"/>
  <c r="E67" s="1"/>
  <c r="E68" s="1"/>
  <c r="E69" s="1"/>
  <c r="G65"/>
  <c r="G64"/>
  <c r="G63"/>
  <c r="F64"/>
  <c r="F66" s="1"/>
  <c r="F67" s="1"/>
  <c r="F68" s="1"/>
  <c r="G57"/>
  <c r="G66" l="1"/>
  <c r="G67" s="1"/>
  <c r="F69"/>
  <c r="F70" s="1"/>
  <c r="G58"/>
  <c r="G59" s="1"/>
  <c r="E70"/>
  <c r="G68" l="1"/>
  <c r="G69" s="1"/>
  <c r="G70" s="1"/>
  <c r="G20" i="120"/>
  <c r="G21" s="1"/>
  <c r="E21"/>
  <c r="F21"/>
  <c r="F40" i="118"/>
  <c r="F41" s="1"/>
  <c r="E40"/>
  <c r="F34"/>
  <c r="F35" s="1"/>
  <c r="E34"/>
  <c r="F22" i="65"/>
  <c r="F23" s="1"/>
  <c r="F24" s="1"/>
  <c r="F25" s="1"/>
  <c r="E22"/>
  <c r="E23" s="1"/>
  <c r="E24" s="1"/>
  <c r="E25" s="1"/>
  <c r="G21"/>
  <c r="G22" s="1"/>
  <c r="G23" s="1"/>
  <c r="G24" s="1"/>
  <c r="G25" s="1"/>
  <c r="E8" i="56" l="1"/>
  <c r="G26" i="65"/>
  <c r="F26"/>
  <c r="E26"/>
  <c r="F42" i="118"/>
  <c r="F43" s="1"/>
  <c r="F44" s="1"/>
  <c r="E94" i="96" l="1"/>
  <c r="G32" i="68" l="1"/>
  <c r="F25" i="120" l="1"/>
  <c r="E25"/>
  <c r="E26" s="1"/>
  <c r="E27" s="1"/>
  <c r="E28" s="1"/>
  <c r="E29" s="1"/>
  <c r="G24"/>
  <c r="F26" l="1"/>
  <c r="F27" s="1"/>
  <c r="F28" s="1"/>
  <c r="F29" s="1"/>
  <c r="E43" i="68"/>
  <c r="E44" s="1"/>
  <c r="E45" s="1"/>
  <c r="E32" i="89"/>
  <c r="G43" i="68" l="1"/>
  <c r="G62"/>
  <c r="G63" s="1"/>
  <c r="G64" s="1"/>
  <c r="G65" s="1"/>
  <c r="F87" i="89" l="1"/>
  <c r="F88" s="1"/>
  <c r="E87"/>
  <c r="E88" s="1"/>
  <c r="F86"/>
  <c r="E86"/>
  <c r="G85"/>
  <c r="G87" s="1"/>
  <c r="G88" s="1"/>
  <c r="G86" l="1"/>
  <c r="F107" i="68" l="1"/>
  <c r="F108" s="1"/>
  <c r="E107"/>
  <c r="E108" s="1"/>
  <c r="F106"/>
  <c r="E106"/>
  <c r="G105"/>
  <c r="G106" s="1"/>
  <c r="G107" l="1"/>
  <c r="G108" s="1"/>
  <c r="F26" i="119" l="1"/>
  <c r="F27" s="1"/>
  <c r="F28" s="1"/>
  <c r="F29" s="1"/>
  <c r="F30" s="1"/>
  <c r="E27"/>
  <c r="E28" s="1"/>
  <c r="E29" s="1"/>
  <c r="E30" s="1"/>
  <c r="G25"/>
  <c r="G23" l="1"/>
  <c r="G22"/>
  <c r="G21"/>
  <c r="G19"/>
  <c r="F94" i="96"/>
  <c r="G42" i="68" l="1"/>
  <c r="G41" i="93" l="1"/>
  <c r="D43" i="2"/>
  <c r="D42"/>
  <c r="D40"/>
  <c r="D35"/>
  <c r="D34"/>
  <c r="D32"/>
  <c r="D30"/>
  <c r="D25"/>
  <c r="D24"/>
  <c r="D17"/>
  <c r="D16"/>
  <c r="D15"/>
  <c r="D13"/>
  <c r="D12"/>
  <c r="G42" i="93" l="1"/>
  <c r="G43" s="1"/>
  <c r="G44" s="1"/>
  <c r="E41" i="118" l="1"/>
  <c r="G39"/>
  <c r="G40" s="1"/>
  <c r="G41" s="1"/>
  <c r="E35"/>
  <c r="G33"/>
  <c r="G34" s="1"/>
  <c r="G35" s="1"/>
  <c r="E42" l="1"/>
  <c r="E43" s="1"/>
  <c r="G42"/>
  <c r="G43" s="1"/>
  <c r="G44" s="1"/>
  <c r="E44" l="1"/>
  <c r="E8" l="1"/>
  <c r="F107" i="96"/>
  <c r="E107"/>
  <c r="E108" s="1"/>
  <c r="G106"/>
  <c r="G107" s="1"/>
  <c r="F102"/>
  <c r="G99"/>
  <c r="G98"/>
  <c r="G92"/>
  <c r="G93" s="1"/>
  <c r="F80"/>
  <c r="F81" s="1"/>
  <c r="E80"/>
  <c r="E81" s="1"/>
  <c r="G79"/>
  <c r="F69"/>
  <c r="F70" s="1"/>
  <c r="F71" s="1"/>
  <c r="E69"/>
  <c r="E70" s="1"/>
  <c r="E71" s="1"/>
  <c r="G68"/>
  <c r="F62"/>
  <c r="E62"/>
  <c r="G61"/>
  <c r="F58"/>
  <c r="E58"/>
  <c r="G57"/>
  <c r="F49"/>
  <c r="F50" s="1"/>
  <c r="F51" s="1"/>
  <c r="F52" s="1"/>
  <c r="E49"/>
  <c r="E50" s="1"/>
  <c r="E51" s="1"/>
  <c r="E52" s="1"/>
  <c r="G48"/>
  <c r="F22"/>
  <c r="F23" s="1"/>
  <c r="F24" s="1"/>
  <c r="E22"/>
  <c r="E23" s="1"/>
  <c r="E24" s="1"/>
  <c r="G21"/>
  <c r="F108" l="1"/>
  <c r="F109" s="1"/>
  <c r="F110" s="1"/>
  <c r="F111" s="1"/>
  <c r="F83"/>
  <c r="F82"/>
  <c r="E83"/>
  <c r="E82"/>
  <c r="G101"/>
  <c r="G102" s="1"/>
  <c r="G49"/>
  <c r="G50" s="1"/>
  <c r="G51" s="1"/>
  <c r="G52" s="1"/>
  <c r="G22"/>
  <c r="G23" s="1"/>
  <c r="G24" s="1"/>
  <c r="G69"/>
  <c r="G70" s="1"/>
  <c r="G71" s="1"/>
  <c r="E63"/>
  <c r="E72" s="1"/>
  <c r="E73" s="1"/>
  <c r="G94"/>
  <c r="F63"/>
  <c r="F72" s="1"/>
  <c r="F73" s="1"/>
  <c r="E109"/>
  <c r="E110" s="1"/>
  <c r="E111" s="1"/>
  <c r="G62"/>
  <c r="G58"/>
  <c r="G80"/>
  <c r="G81" s="1"/>
  <c r="G108" l="1"/>
  <c r="G109" s="1"/>
  <c r="G110" s="1"/>
  <c r="G111" s="1"/>
  <c r="F84"/>
  <c r="F112" s="1"/>
  <c r="G83"/>
  <c r="G82"/>
  <c r="G63"/>
  <c r="G72" s="1"/>
  <c r="G73" s="1"/>
  <c r="E84"/>
  <c r="G84" l="1"/>
  <c r="E8" s="1"/>
  <c r="F8"/>
  <c r="E112"/>
  <c r="E42" i="102"/>
  <c r="G41"/>
  <c r="F50"/>
  <c r="F51" s="1"/>
  <c r="F52" s="1"/>
  <c r="F30"/>
  <c r="F31" s="1"/>
  <c r="F32" s="1"/>
  <c r="E30"/>
  <c r="E31" s="1"/>
  <c r="E32" s="1"/>
  <c r="E33" s="1"/>
  <c r="E34" s="1"/>
  <c r="G29"/>
  <c r="G42" l="1"/>
  <c r="G43" s="1"/>
  <c r="G50" s="1"/>
  <c r="G51" s="1"/>
  <c r="G52" s="1"/>
  <c r="F33"/>
  <c r="F34" s="1"/>
  <c r="F53" s="1"/>
  <c r="G112" i="96"/>
  <c r="E43" i="102"/>
  <c r="E50" s="1"/>
  <c r="E51" s="1"/>
  <c r="G30"/>
  <c r="G31" s="1"/>
  <c r="G32" s="1"/>
  <c r="G33" l="1"/>
  <c r="G34" s="1"/>
  <c r="G53" s="1"/>
  <c r="E52"/>
  <c r="F8" l="1"/>
  <c r="E53" l="1"/>
  <c r="E8"/>
  <c r="F49" i="94"/>
  <c r="F50" s="1"/>
  <c r="F51" s="1"/>
  <c r="F52" s="1"/>
  <c r="G48"/>
  <c r="G45"/>
  <c r="G44"/>
  <c r="E29"/>
  <c r="G27"/>
  <c r="G28" s="1"/>
  <c r="G29" s="1"/>
  <c r="F21"/>
  <c r="F22" s="1"/>
  <c r="F23" s="1"/>
  <c r="F36" s="1"/>
  <c r="F37" s="1"/>
  <c r="E21"/>
  <c r="E22" l="1"/>
  <c r="E23" s="1"/>
  <c r="E36" s="1"/>
  <c r="F53"/>
  <c r="G49"/>
  <c r="G50" s="1"/>
  <c r="G51" s="1"/>
  <c r="G52" s="1"/>
  <c r="G21"/>
  <c r="G22" s="1"/>
  <c r="G23" s="1"/>
  <c r="G36" s="1"/>
  <c r="G37" s="1"/>
  <c r="E8" s="1"/>
  <c r="E54" l="1"/>
  <c r="E37"/>
  <c r="G53"/>
  <c r="F8" s="1"/>
  <c r="F54"/>
  <c r="G54" l="1"/>
  <c r="E33" i="93"/>
  <c r="E34" s="1"/>
  <c r="E35" s="1"/>
  <c r="E36" s="1"/>
  <c r="G32"/>
  <c r="G33" s="1"/>
  <c r="G34" s="1"/>
  <c r="G35" s="1"/>
  <c r="G36" s="1"/>
  <c r="F23"/>
  <c r="F24" s="1"/>
  <c r="F25" s="1"/>
  <c r="F26" s="1"/>
  <c r="F45" s="1"/>
  <c r="F57" s="1"/>
  <c r="E24"/>
  <c r="E25" s="1"/>
  <c r="E26" s="1"/>
  <c r="G21"/>
  <c r="E45" l="1"/>
  <c r="G23"/>
  <c r="G24" s="1"/>
  <c r="G25" s="1"/>
  <c r="G26" s="1"/>
  <c r="G45" s="1"/>
  <c r="G57" s="1"/>
  <c r="G22"/>
  <c r="E57" l="1"/>
  <c r="E8" l="1"/>
  <c r="F121" i="90" l="1"/>
  <c r="E121"/>
  <c r="G120"/>
  <c r="F116"/>
  <c r="F117" s="1"/>
  <c r="E116"/>
  <c r="E117" s="1"/>
  <c r="G115"/>
  <c r="E108"/>
  <c r="E109" s="1"/>
  <c r="E110" s="1"/>
  <c r="G107"/>
  <c r="G108" s="1"/>
  <c r="G109" s="1"/>
  <c r="G110" s="1"/>
  <c r="E73"/>
  <c r="E74" s="1"/>
  <c r="F59"/>
  <c r="E59"/>
  <c r="G58"/>
  <c r="F55"/>
  <c r="E55"/>
  <c r="G54"/>
  <c r="G55" s="1"/>
  <c r="F51"/>
  <c r="E51"/>
  <c r="G50"/>
  <c r="F47"/>
  <c r="G45"/>
  <c r="G47" s="1"/>
  <c r="E32"/>
  <c r="E33" s="1"/>
  <c r="E34" s="1"/>
  <c r="E35" s="1"/>
  <c r="G31"/>
  <c r="G32" s="1"/>
  <c r="G33" s="1"/>
  <c r="G34" s="1"/>
  <c r="G35" s="1"/>
  <c r="G36" s="1"/>
  <c r="F22"/>
  <c r="F23" s="1"/>
  <c r="F24" s="1"/>
  <c r="F25" s="1"/>
  <c r="F37" s="1"/>
  <c r="E23"/>
  <c r="E24" s="1"/>
  <c r="G21"/>
  <c r="G20"/>
  <c r="E60" l="1"/>
  <c r="E61" s="1"/>
  <c r="G72"/>
  <c r="G73" s="1"/>
  <c r="G74" s="1"/>
  <c r="E122"/>
  <c r="E25"/>
  <c r="G22"/>
  <c r="G23" s="1"/>
  <c r="G24" s="1"/>
  <c r="G25" s="1"/>
  <c r="G37" s="1"/>
  <c r="G116"/>
  <c r="G117" s="1"/>
  <c r="G121"/>
  <c r="G51"/>
  <c r="G59"/>
  <c r="F122"/>
  <c r="F60"/>
  <c r="F61" s="1"/>
  <c r="F62" s="1"/>
  <c r="F63" s="1"/>
  <c r="E62" l="1"/>
  <c r="E63" s="1"/>
  <c r="E36"/>
  <c r="E37" s="1"/>
  <c r="E123"/>
  <c r="E124" s="1"/>
  <c r="F123"/>
  <c r="F124" s="1"/>
  <c r="F125" s="1"/>
  <c r="F126" s="1"/>
  <c r="G60"/>
  <c r="G61" s="1"/>
  <c r="G62" s="1"/>
  <c r="G63" s="1"/>
  <c r="G122"/>
  <c r="G123" s="1"/>
  <c r="G124" s="1"/>
  <c r="G125" l="1"/>
  <c r="G126" s="1"/>
  <c r="E125"/>
  <c r="F8" l="1"/>
  <c r="E126"/>
  <c r="G76" i="89"/>
  <c r="G77" s="1"/>
  <c r="F71"/>
  <c r="F72" s="1"/>
  <c r="E71"/>
  <c r="E72" s="1"/>
  <c r="E78" s="1"/>
  <c r="G70"/>
  <c r="F61"/>
  <c r="E61"/>
  <c r="G60"/>
  <c r="G59"/>
  <c r="F56"/>
  <c r="E56"/>
  <c r="G54"/>
  <c r="G50"/>
  <c r="G49"/>
  <c r="G48"/>
  <c r="G47"/>
  <c r="E33"/>
  <c r="E34" s="1"/>
  <c r="G32"/>
  <c r="G33" s="1"/>
  <c r="G34" s="1"/>
  <c r="G35" s="1"/>
  <c r="G36" s="1"/>
  <c r="E23"/>
  <c r="E24" s="1"/>
  <c r="E25" s="1"/>
  <c r="E26" s="1"/>
  <c r="G22"/>
  <c r="G21"/>
  <c r="F62" l="1"/>
  <c r="F63" s="1"/>
  <c r="F64" s="1"/>
  <c r="E62"/>
  <c r="E63" s="1"/>
  <c r="E64" s="1"/>
  <c r="G23"/>
  <c r="G24" s="1"/>
  <c r="G25" s="1"/>
  <c r="G26" s="1"/>
  <c r="G37" s="1"/>
  <c r="G38" s="1"/>
  <c r="E8" i="90"/>
  <c r="G51" i="89"/>
  <c r="G56"/>
  <c r="G61"/>
  <c r="F78"/>
  <c r="F79" s="1"/>
  <c r="G71"/>
  <c r="G72" s="1"/>
  <c r="E79"/>
  <c r="E35"/>
  <c r="E36" s="1"/>
  <c r="E80" l="1"/>
  <c r="E89" s="1"/>
  <c r="G62"/>
  <c r="G63" s="1"/>
  <c r="G64" s="1"/>
  <c r="F80"/>
  <c r="F89" s="1"/>
  <c r="E37"/>
  <c r="E38" s="1"/>
  <c r="G78"/>
  <c r="G79" s="1"/>
  <c r="E8" l="1"/>
  <c r="E90"/>
  <c r="G80"/>
  <c r="G89" s="1"/>
  <c r="F8" s="1"/>
  <c r="F90"/>
  <c r="G90" l="1"/>
  <c r="F21" i="88" l="1"/>
  <c r="F22" s="1"/>
  <c r="F23" s="1"/>
  <c r="F24" s="1"/>
  <c r="F25" s="1"/>
  <c r="F26" s="1"/>
  <c r="E21"/>
  <c r="G20"/>
  <c r="E22" l="1"/>
  <c r="E23" s="1"/>
  <c r="E24" s="1"/>
  <c r="G21"/>
  <c r="G22" s="1"/>
  <c r="G23" s="1"/>
  <c r="G24" s="1"/>
  <c r="G25" s="1"/>
  <c r="G26" s="1"/>
  <c r="E25" l="1"/>
  <c r="E26" l="1"/>
  <c r="F8" l="1"/>
  <c r="F23" i="114"/>
  <c r="F24" s="1"/>
  <c r="E23"/>
  <c r="E24" s="1"/>
  <c r="G21" l="1"/>
  <c r="G22" s="1"/>
  <c r="F22"/>
  <c r="E22"/>
  <c r="G23" l="1"/>
  <c r="G24" s="1"/>
  <c r="G6"/>
  <c r="G61" i="86"/>
  <c r="G62" s="1"/>
  <c r="F58"/>
  <c r="E58"/>
  <c r="G57"/>
  <c r="G58" s="1"/>
  <c r="F54"/>
  <c r="E54"/>
  <c r="G53"/>
  <c r="G54" s="1"/>
  <c r="F50"/>
  <c r="E50"/>
  <c r="G49"/>
  <c r="G50" s="1"/>
  <c r="G40"/>
  <c r="G41" s="1"/>
  <c r="F35"/>
  <c r="F36" s="1"/>
  <c r="E35"/>
  <c r="E36" s="1"/>
  <c r="G34"/>
  <c r="G35" s="1"/>
  <c r="G36" s="1"/>
  <c r="F22"/>
  <c r="F23" s="1"/>
  <c r="F24" s="1"/>
  <c r="F25" s="1"/>
  <c r="F26" s="1"/>
  <c r="E22"/>
  <c r="E23" s="1"/>
  <c r="E24" s="1"/>
  <c r="E25" s="1"/>
  <c r="E26" s="1"/>
  <c r="G21"/>
  <c r="G22" s="1"/>
  <c r="G23" s="1"/>
  <c r="G24" s="1"/>
  <c r="G25" s="1"/>
  <c r="G26" s="1"/>
  <c r="E9" s="1"/>
  <c r="F33" i="113"/>
  <c r="F34" s="1"/>
  <c r="F35" s="1"/>
  <c r="F36" s="1"/>
  <c r="F37" s="1"/>
  <c r="E33"/>
  <c r="E34" s="1"/>
  <c r="G32"/>
  <c r="G20"/>
  <c r="G21" s="1"/>
  <c r="G22" s="1"/>
  <c r="E63" i="86" l="1"/>
  <c r="E64" s="1"/>
  <c r="E65" s="1"/>
  <c r="E36" i="113"/>
  <c r="E35"/>
  <c r="F63" i="86"/>
  <c r="F64" s="1"/>
  <c r="F65" s="1"/>
  <c r="F66" s="1"/>
  <c r="F67" s="1"/>
  <c r="G42"/>
  <c r="G63" s="1"/>
  <c r="E9" i="114"/>
  <c r="G33" i="113"/>
  <c r="G34" s="1"/>
  <c r="G35" s="1"/>
  <c r="G36" s="1"/>
  <c r="G37" s="1"/>
  <c r="E37" l="1"/>
  <c r="G64" i="86"/>
  <c r="G65" s="1"/>
  <c r="G66" s="1"/>
  <c r="G67" s="1"/>
  <c r="E66"/>
  <c r="F9" l="1"/>
  <c r="E8" i="113"/>
  <c r="E67" i="86"/>
  <c r="F20" i="84"/>
  <c r="F21" s="1"/>
  <c r="F22" s="1"/>
  <c r="F23" s="1"/>
  <c r="F24" s="1"/>
  <c r="E20"/>
  <c r="E21" s="1"/>
  <c r="E22" s="1"/>
  <c r="E23" s="1"/>
  <c r="G19"/>
  <c r="E24" l="1"/>
  <c r="G20"/>
  <c r="G21" s="1"/>
  <c r="G22" s="1"/>
  <c r="G23" s="1"/>
  <c r="E8" l="1"/>
  <c r="G24"/>
  <c r="E24" i="112" l="1"/>
  <c r="E25" l="1"/>
  <c r="F20" i="81" l="1"/>
  <c r="F21" s="1"/>
  <c r="F22" s="1"/>
  <c r="F23" s="1"/>
  <c r="F24" s="1"/>
  <c r="E20"/>
  <c r="E21" s="1"/>
  <c r="E22" s="1"/>
  <c r="E23" s="1"/>
  <c r="G19"/>
  <c r="G20" l="1"/>
  <c r="G21" s="1"/>
  <c r="G22" s="1"/>
  <c r="G23" s="1"/>
  <c r="G24" s="1"/>
  <c r="E24"/>
  <c r="E9" l="1"/>
  <c r="F39" i="109" l="1"/>
  <c r="F40" s="1"/>
  <c r="F41" s="1"/>
  <c r="F42" s="1"/>
  <c r="E39"/>
  <c r="E40" s="1"/>
  <c r="E41" s="1"/>
  <c r="E42" s="1"/>
  <c r="G38"/>
  <c r="G39" s="1"/>
  <c r="G40" s="1"/>
  <c r="G41" s="1"/>
  <c r="G42" s="1"/>
  <c r="F29"/>
  <c r="E29"/>
  <c r="G28"/>
  <c r="F25"/>
  <c r="E25"/>
  <c r="G24"/>
  <c r="G44" s="1"/>
  <c r="E9" s="1"/>
  <c r="E12" l="1"/>
  <c r="F30"/>
  <c r="F31" s="1"/>
  <c r="F32" s="1"/>
  <c r="E30"/>
  <c r="E31" s="1"/>
  <c r="G9"/>
  <c r="G29"/>
  <c r="G25"/>
  <c r="G12" l="1"/>
  <c r="G30"/>
  <c r="E32"/>
  <c r="E43" s="1"/>
  <c r="E45" s="1"/>
  <c r="F43"/>
  <c r="F45" s="1"/>
  <c r="G31" l="1"/>
  <c r="G32" s="1"/>
  <c r="G43" s="1"/>
  <c r="G45" l="1"/>
  <c r="E10" s="1"/>
  <c r="E13" l="1"/>
  <c r="G10"/>
  <c r="F74" i="77"/>
  <c r="F73"/>
  <c r="G72"/>
  <c r="G73" s="1"/>
  <c r="F69"/>
  <c r="G68"/>
  <c r="G69" s="1"/>
  <c r="F64"/>
  <c r="G63"/>
  <c r="F53"/>
  <c r="F54" s="1"/>
  <c r="E53"/>
  <c r="E54" s="1"/>
  <c r="G51"/>
  <c r="G52" s="1"/>
  <c r="F28"/>
  <c r="F29" s="1"/>
  <c r="F30" s="1"/>
  <c r="E28"/>
  <c r="E29" s="1"/>
  <c r="E30" s="1"/>
  <c r="G27"/>
  <c r="F20"/>
  <c r="F21" s="1"/>
  <c r="F22" s="1"/>
  <c r="E20"/>
  <c r="E21" s="1"/>
  <c r="E22" s="1"/>
  <c r="G19"/>
  <c r="G13" i="109" l="1"/>
  <c r="E55" i="77"/>
  <c r="G64"/>
  <c r="F55"/>
  <c r="F75"/>
  <c r="G46"/>
  <c r="G47" s="1"/>
  <c r="G53"/>
  <c r="G20"/>
  <c r="G21" s="1"/>
  <c r="G22" s="1"/>
  <c r="G28"/>
  <c r="G29" s="1"/>
  <c r="G30" s="1"/>
  <c r="G74"/>
  <c r="G54" l="1"/>
  <c r="G55" s="1"/>
  <c r="E8" s="1"/>
  <c r="E79"/>
  <c r="G75"/>
  <c r="G76" s="1"/>
  <c r="G77" s="1"/>
  <c r="G78" s="1"/>
  <c r="F76"/>
  <c r="F77" s="1"/>
  <c r="F78" s="1"/>
  <c r="F79" s="1"/>
  <c r="G79" l="1"/>
  <c r="F8"/>
  <c r="F21" i="107"/>
  <c r="F22" s="1"/>
  <c r="E21"/>
  <c r="E22" s="1"/>
  <c r="G20"/>
  <c r="E23" l="1"/>
  <c r="E24" s="1"/>
  <c r="E25" s="1"/>
  <c r="F24"/>
  <c r="F25" s="1"/>
  <c r="F26" s="1"/>
  <c r="F23"/>
  <c r="G21"/>
  <c r="G22" s="1"/>
  <c r="E26" l="1"/>
  <c r="G23"/>
  <c r="G24" s="1"/>
  <c r="G25" s="1"/>
  <c r="E24" i="75"/>
  <c r="E25" s="1"/>
  <c r="E26" s="1"/>
  <c r="E27" s="1"/>
  <c r="E28" s="1"/>
  <c r="E29" s="1"/>
  <c r="G23"/>
  <c r="G24" s="1"/>
  <c r="G25" s="1"/>
  <c r="G26" s="1"/>
  <c r="G27" s="1"/>
  <c r="G28" s="1"/>
  <c r="G26" i="107" l="1"/>
  <c r="E9"/>
  <c r="G29" i="75"/>
  <c r="F22" i="74" l="1"/>
  <c r="F23" s="1"/>
  <c r="F24" s="1"/>
  <c r="F25" s="1"/>
  <c r="F26" s="1"/>
  <c r="E22"/>
  <c r="E23" s="1"/>
  <c r="E24" s="1"/>
  <c r="G20"/>
  <c r="G22" l="1"/>
  <c r="G23" s="1"/>
  <c r="G24" s="1"/>
  <c r="G25" s="1"/>
  <c r="G21"/>
  <c r="E9" i="75"/>
  <c r="E12" s="1"/>
  <c r="E25" i="74"/>
  <c r="G26" l="1"/>
  <c r="F8"/>
  <c r="E26"/>
  <c r="F24" i="73" l="1"/>
  <c r="F25" s="1"/>
  <c r="F26" s="1"/>
  <c r="F27" s="1"/>
  <c r="F28" s="1"/>
  <c r="F29" s="1"/>
  <c r="G22"/>
  <c r="G24" s="1"/>
  <c r="G25" s="1"/>
  <c r="G26" s="1"/>
  <c r="G27" s="1"/>
  <c r="G28" s="1"/>
  <c r="G29" l="1"/>
  <c r="E8"/>
  <c r="E29"/>
  <c r="F42" i="71" l="1"/>
  <c r="F43" s="1"/>
  <c r="F44" s="1"/>
  <c r="E42"/>
  <c r="E43" s="1"/>
  <c r="G41"/>
  <c r="F35"/>
  <c r="E35"/>
  <c r="G34"/>
  <c r="G35" s="1"/>
  <c r="F30"/>
  <c r="E30"/>
  <c r="G29"/>
  <c r="F26"/>
  <c r="E26"/>
  <c r="G25"/>
  <c r="F22"/>
  <c r="E22"/>
  <c r="G21"/>
  <c r="F36" i="70"/>
  <c r="F37" s="1"/>
  <c r="F38" s="1"/>
  <c r="F39" s="1"/>
  <c r="F40" s="1"/>
  <c r="G34"/>
  <c r="G36" s="1"/>
  <c r="F31" i="71" l="1"/>
  <c r="F36" s="1"/>
  <c r="F45" s="1"/>
  <c r="F46" s="1"/>
  <c r="F47" s="1"/>
  <c r="E31"/>
  <c r="E36" s="1"/>
  <c r="G37" i="70"/>
  <c r="G38" s="1"/>
  <c r="G39" s="1"/>
  <c r="G40" s="1"/>
  <c r="G22" i="71"/>
  <c r="G26"/>
  <c r="G42"/>
  <c r="G43" s="1"/>
  <c r="G44" s="1"/>
  <c r="E44"/>
  <c r="G30"/>
  <c r="F8" i="70" l="1"/>
  <c r="E45" i="71"/>
  <c r="E46" s="1"/>
  <c r="G31"/>
  <c r="G36" s="1"/>
  <c r="G45" s="1"/>
  <c r="G46" s="1"/>
  <c r="G47" s="1"/>
  <c r="E47" l="1"/>
  <c r="E9"/>
  <c r="F85" i="68"/>
  <c r="F86" s="1"/>
  <c r="F87" s="1"/>
  <c r="F100" s="1"/>
  <c r="E85"/>
  <c r="E86" s="1"/>
  <c r="E87" s="1"/>
  <c r="G84"/>
  <c r="G41"/>
  <c r="G39"/>
  <c r="F33"/>
  <c r="F34" s="1"/>
  <c r="E33"/>
  <c r="E34" s="1"/>
  <c r="F28"/>
  <c r="E28"/>
  <c r="G27"/>
  <c r="E21"/>
  <c r="E22" s="1"/>
  <c r="G20"/>
  <c r="G21" s="1"/>
  <c r="G22" s="1"/>
  <c r="E100" l="1"/>
  <c r="E109" s="1"/>
  <c r="E35"/>
  <c r="E46" s="1"/>
  <c r="E66" s="1"/>
  <c r="E77" s="1"/>
  <c r="G44"/>
  <c r="G45" s="1"/>
  <c r="F35"/>
  <c r="F46" s="1"/>
  <c r="F66" s="1"/>
  <c r="F77" s="1"/>
  <c r="G33"/>
  <c r="G34" s="1"/>
  <c r="G28"/>
  <c r="G85"/>
  <c r="G86" s="1"/>
  <c r="G87" s="1"/>
  <c r="G100" s="1"/>
  <c r="F109"/>
  <c r="G35" l="1"/>
  <c r="G46" s="1"/>
  <c r="G66" s="1"/>
  <c r="G77" s="1"/>
  <c r="G109"/>
  <c r="F8" s="1"/>
  <c r="E110" l="1"/>
  <c r="F110"/>
  <c r="G110" l="1"/>
  <c r="E8" l="1"/>
  <c r="G25" i="120"/>
  <c r="G26" s="1"/>
  <c r="G27" s="1"/>
  <c r="G28" s="1"/>
  <c r="G29" s="1"/>
  <c r="E9" l="1"/>
  <c r="F92" i="67"/>
  <c r="F93" s="1"/>
  <c r="F94" s="1"/>
  <c r="F95" s="1"/>
  <c r="E92"/>
  <c r="E93" s="1"/>
  <c r="E94" s="1"/>
  <c r="E95" s="1"/>
  <c r="G91"/>
  <c r="G92" s="1"/>
  <c r="G93" s="1"/>
  <c r="G86"/>
  <c r="G85"/>
  <c r="F77"/>
  <c r="F78" s="1"/>
  <c r="E77"/>
  <c r="E78" s="1"/>
  <c r="G76"/>
  <c r="F71"/>
  <c r="E71"/>
  <c r="G70"/>
  <c r="F67"/>
  <c r="E67"/>
  <c r="G66"/>
  <c r="F63"/>
  <c r="E63"/>
  <c r="G62"/>
  <c r="G54"/>
  <c r="G55" s="1"/>
  <c r="G56" s="1"/>
  <c r="E49"/>
  <c r="E50" s="1"/>
  <c r="G47"/>
  <c r="E40"/>
  <c r="E41" s="1"/>
  <c r="G39"/>
  <c r="G40" s="1"/>
  <c r="G41" s="1"/>
  <c r="E34"/>
  <c r="G33"/>
  <c r="G34" s="1"/>
  <c r="F30"/>
  <c r="F35" s="1"/>
  <c r="F42" s="1"/>
  <c r="E30"/>
  <c r="G29"/>
  <c r="G30" s="1"/>
  <c r="G21"/>
  <c r="G20"/>
  <c r="G87" l="1"/>
  <c r="G94" s="1"/>
  <c r="G95" s="1"/>
  <c r="F72"/>
  <c r="F79" s="1"/>
  <c r="E72"/>
  <c r="E79" s="1"/>
  <c r="G49"/>
  <c r="G50" s="1"/>
  <c r="G48"/>
  <c r="F57"/>
  <c r="E35"/>
  <c r="E42" s="1"/>
  <c r="E57" s="1"/>
  <c r="G35"/>
  <c r="G42" s="1"/>
  <c r="G23"/>
  <c r="G24" s="1"/>
  <c r="G63"/>
  <c r="G67"/>
  <c r="G71"/>
  <c r="G77"/>
  <c r="G78" s="1"/>
  <c r="F80" l="1"/>
  <c r="F96" s="1"/>
  <c r="F97" s="1"/>
  <c r="G72"/>
  <c r="G79" s="1"/>
  <c r="G57"/>
  <c r="G80" l="1"/>
  <c r="G96" s="1"/>
  <c r="G97" s="1"/>
  <c r="E80"/>
  <c r="E22" i="66"/>
  <c r="E23" s="1"/>
  <c r="E24" s="1"/>
  <c r="G21"/>
  <c r="G22" s="1"/>
  <c r="G23" s="1"/>
  <c r="G24" s="1"/>
  <c r="G25" s="1"/>
  <c r="G26" s="1"/>
  <c r="G27" s="1"/>
  <c r="E96" i="67" l="1"/>
  <c r="E25" i="66"/>
  <c r="E26" s="1"/>
  <c r="E8" i="67"/>
  <c r="E27" i="66" l="1"/>
  <c r="E97" i="67"/>
  <c r="G40" i="65" l="1"/>
  <c r="G41" s="1"/>
  <c r="G42" s="1"/>
  <c r="G43" s="1"/>
  <c r="G48" s="1"/>
  <c r="F33"/>
  <c r="F34" s="1"/>
  <c r="F35" s="1"/>
  <c r="F48" s="1"/>
  <c r="E33"/>
  <c r="E34" s="1"/>
  <c r="E35" s="1"/>
  <c r="G32"/>
  <c r="G33" s="1"/>
  <c r="G34" s="1"/>
  <c r="G35" s="1"/>
  <c r="E44" l="1"/>
  <c r="E45" s="1"/>
  <c r="E48"/>
  <c r="G44"/>
  <c r="F44"/>
  <c r="E9" i="66"/>
  <c r="G45" i="65" l="1"/>
  <c r="G47"/>
  <c r="G49" s="1"/>
  <c r="F47"/>
  <c r="F49" s="1"/>
  <c r="F45"/>
  <c r="E10" l="1"/>
  <c r="E47"/>
  <c r="E49" s="1"/>
  <c r="F20" i="104" l="1"/>
  <c r="F21" s="1"/>
  <c r="F22" s="1"/>
  <c r="E20"/>
  <c r="E21" s="1"/>
  <c r="E22" s="1"/>
  <c r="G19"/>
  <c r="F23" l="1"/>
  <c r="F24" s="1"/>
  <c r="G20"/>
  <c r="G21" s="1"/>
  <c r="G22" s="1"/>
  <c r="E23"/>
  <c r="E24" l="1"/>
  <c r="G23"/>
  <c r="E8" s="1"/>
  <c r="G24" l="1"/>
  <c r="F69" i="62"/>
  <c r="E69"/>
  <c r="G68"/>
  <c r="G69" s="1"/>
  <c r="F61"/>
  <c r="E61"/>
  <c r="G60"/>
  <c r="F57"/>
  <c r="F74" s="1"/>
  <c r="F75" s="1"/>
  <c r="F76" s="1"/>
  <c r="E57"/>
  <c r="E74" s="1"/>
  <c r="E75" s="1"/>
  <c r="G56"/>
  <c r="E30"/>
  <c r="E31" s="1"/>
  <c r="E32" s="1"/>
  <c r="F21"/>
  <c r="F22" s="1"/>
  <c r="F23" s="1"/>
  <c r="F24" s="1"/>
  <c r="F39" s="1"/>
  <c r="F40" s="1"/>
  <c r="E21"/>
  <c r="E22" s="1"/>
  <c r="E23" s="1"/>
  <c r="E24" s="1"/>
  <c r="G20"/>
  <c r="E39" l="1"/>
  <c r="E40" s="1"/>
  <c r="G61"/>
  <c r="G21"/>
  <c r="G22" s="1"/>
  <c r="G23" s="1"/>
  <c r="G24" s="1"/>
  <c r="G39" s="1"/>
  <c r="G40" s="1"/>
  <c r="E51"/>
  <c r="E76" s="1"/>
  <c r="G57"/>
  <c r="G74" s="1"/>
  <c r="G75" s="1"/>
  <c r="G76" s="1"/>
  <c r="G77" s="1"/>
  <c r="G78" s="1"/>
  <c r="G79" s="1"/>
  <c r="E77" l="1"/>
  <c r="E78" s="1"/>
  <c r="F77"/>
  <c r="F78" s="1"/>
  <c r="F8" l="1"/>
  <c r="E79"/>
  <c r="F79"/>
  <c r="G23" i="61"/>
  <c r="G24" s="1"/>
  <c r="I21"/>
  <c r="I23" l="1"/>
  <c r="I24" s="1"/>
  <c r="I25" s="1"/>
  <c r="I26" s="1"/>
  <c r="I22"/>
  <c r="G25"/>
  <c r="G26" s="1"/>
  <c r="I27" l="1"/>
  <c r="G9"/>
  <c r="G27"/>
  <c r="E9"/>
  <c r="E10" s="1"/>
  <c r="E8" i="62"/>
  <c r="F43" i="59"/>
  <c r="F44" s="1"/>
  <c r="E41"/>
  <c r="E42" s="1"/>
  <c r="G37"/>
  <c r="G36"/>
  <c r="F21"/>
  <c r="F22" s="1"/>
  <c r="F23" s="1"/>
  <c r="F24" s="1"/>
  <c r="E21"/>
  <c r="E22" s="1"/>
  <c r="E23" s="1"/>
  <c r="E24" s="1"/>
  <c r="G20"/>
  <c r="G40" l="1"/>
  <c r="G41" s="1"/>
  <c r="G42" s="1"/>
  <c r="G43" s="1"/>
  <c r="G44" s="1"/>
  <c r="F9" s="1"/>
  <c r="E43"/>
  <c r="E44" s="1"/>
  <c r="F45"/>
  <c r="G21"/>
  <c r="G22" s="1"/>
  <c r="G23" s="1"/>
  <c r="G24" s="1"/>
  <c r="E45" l="1"/>
  <c r="E9"/>
  <c r="G45" l="1"/>
  <c r="F10" i="120" l="1"/>
  <c r="E10"/>
  <c r="G9"/>
  <c r="G6"/>
  <c r="G10" l="1"/>
  <c r="G30" i="119" l="1"/>
  <c r="G29"/>
  <c r="G28"/>
  <c r="G24"/>
  <c r="G20"/>
  <c r="E8" l="1"/>
  <c r="G26"/>
  <c r="G27" s="1"/>
  <c r="G6"/>
  <c r="E9" l="1"/>
  <c r="F9"/>
  <c r="G8" l="1"/>
  <c r="G9"/>
  <c r="G6" i="118" l="1"/>
  <c r="E9" l="1"/>
  <c r="F9" l="1"/>
  <c r="G9" s="1"/>
  <c r="G8"/>
  <c r="E10" i="114" l="1"/>
  <c r="F10" l="1"/>
  <c r="G10" s="1"/>
  <c r="G9"/>
  <c r="G6" i="113" l="1"/>
  <c r="E9" l="1"/>
  <c r="F9"/>
  <c r="G8"/>
  <c r="G9" l="1"/>
  <c r="F10" i="112" l="1"/>
  <c r="G6"/>
  <c r="G9" l="1"/>
  <c r="E10"/>
  <c r="G10" s="1"/>
  <c r="G6" i="107" l="1"/>
  <c r="E10" l="1"/>
  <c r="F10" l="1"/>
  <c r="G10" s="1"/>
  <c r="G9"/>
  <c r="F9" i="104" l="1"/>
  <c r="E9"/>
  <c r="G8"/>
  <c r="G6"/>
  <c r="G9" l="1"/>
  <c r="F50" i="57" l="1"/>
  <c r="F51" s="1"/>
  <c r="F52" s="1"/>
  <c r="F53" s="1"/>
  <c r="F54" s="1"/>
  <c r="F55" s="1"/>
  <c r="F56" s="1"/>
  <c r="E50"/>
  <c r="E51" s="1"/>
  <c r="E52" s="1"/>
  <c r="E53" s="1"/>
  <c r="E54" s="1"/>
  <c r="E55" s="1"/>
  <c r="G49"/>
  <c r="G41"/>
  <c r="G40"/>
  <c r="E56" l="1"/>
  <c r="G42"/>
  <c r="G43" s="1"/>
  <c r="G50"/>
  <c r="G51" l="1"/>
  <c r="G52" s="1"/>
  <c r="G53" l="1"/>
  <c r="G54" s="1"/>
  <c r="G55" s="1"/>
  <c r="G56" s="1"/>
  <c r="F8" l="1"/>
  <c r="G6" i="102"/>
  <c r="E9" l="1"/>
  <c r="F9" l="1"/>
  <c r="G9" s="1"/>
  <c r="G8"/>
  <c r="C58" i="1" l="1"/>
  <c r="D41" i="2" l="1"/>
  <c r="D39"/>
  <c r="D38"/>
  <c r="D37"/>
  <c r="D36"/>
  <c r="D33"/>
  <c r="D31"/>
  <c r="D29"/>
  <c r="D26"/>
  <c r="D23"/>
  <c r="D22"/>
  <c r="D21"/>
  <c r="D20"/>
  <c r="D19"/>
  <c r="D18"/>
  <c r="D11"/>
  <c r="D10"/>
  <c r="D9"/>
  <c r="D8"/>
  <c r="D7"/>
  <c r="F41" i="95"/>
  <c r="F42" s="1"/>
  <c r="F43" s="1"/>
  <c r="D63" l="1"/>
  <c r="E28"/>
  <c r="G26"/>
  <c r="G27"/>
  <c r="F12" i="65"/>
  <c r="E11"/>
  <c r="E41" i="95"/>
  <c r="E42" s="1"/>
  <c r="E43" s="1"/>
  <c r="G40"/>
  <c r="G23"/>
  <c r="G24"/>
  <c r="G25"/>
  <c r="G6" i="65" l="1"/>
  <c r="G7" i="75"/>
  <c r="G13" s="1"/>
  <c r="G6" i="96"/>
  <c r="G6" i="95"/>
  <c r="G6" i="94"/>
  <c r="G6" i="93"/>
  <c r="G6" i="90"/>
  <c r="E9" i="89"/>
  <c r="G6"/>
  <c r="E9" i="88"/>
  <c r="G6"/>
  <c r="G6" i="86"/>
  <c r="F9" i="84"/>
  <c r="G6"/>
  <c r="F10" i="81"/>
  <c r="G6"/>
  <c r="G6" i="77"/>
  <c r="G6" i="75"/>
  <c r="G6" i="74"/>
  <c r="F9" i="73"/>
  <c r="G6"/>
  <c r="G6" i="71"/>
  <c r="F9" i="70"/>
  <c r="G6"/>
  <c r="G6" i="68"/>
  <c r="F9" i="67"/>
  <c r="G6"/>
  <c r="F10" i="66"/>
  <c r="G6"/>
  <c r="G7" i="65"/>
  <c r="G6" i="62"/>
  <c r="H10" i="61"/>
  <c r="I6"/>
  <c r="F10" i="59"/>
  <c r="G6"/>
  <c r="E9" i="57"/>
  <c r="G6"/>
  <c r="G6" i="56"/>
  <c r="G21" i="95" l="1"/>
  <c r="G22"/>
  <c r="F28"/>
  <c r="F29" s="1"/>
  <c r="F30" s="1"/>
  <c r="F31" s="1"/>
  <c r="F32" s="1"/>
  <c r="E29"/>
  <c r="E30" s="1"/>
  <c r="E31" s="1"/>
  <c r="G47"/>
  <c r="E48"/>
  <c r="E49" s="1"/>
  <c r="F48"/>
  <c r="F49" s="1"/>
  <c r="G28" l="1"/>
  <c r="G29" s="1"/>
  <c r="G30" s="1"/>
  <c r="G31" s="1"/>
  <c r="G32" s="1"/>
  <c r="E8" s="1"/>
  <c r="F9" i="96"/>
  <c r="G41" i="95"/>
  <c r="G42" s="1"/>
  <c r="G43" s="1"/>
  <c r="G8" i="96"/>
  <c r="E9"/>
  <c r="G48" i="95"/>
  <c r="G49" s="1"/>
  <c r="G9" i="96" l="1"/>
  <c r="E9" i="95"/>
  <c r="F50"/>
  <c r="F51" s="1"/>
  <c r="F52" s="1"/>
  <c r="E50"/>
  <c r="E51" s="1"/>
  <c r="E52" s="1"/>
  <c r="E63"/>
  <c r="E32"/>
  <c r="G50"/>
  <c r="G51" s="1"/>
  <c r="G52" s="1"/>
  <c r="F8" s="1"/>
  <c r="F9" l="1"/>
  <c r="G9" s="1"/>
  <c r="G8"/>
  <c r="F53"/>
  <c r="G63"/>
  <c r="G53"/>
  <c r="F9" i="94"/>
  <c r="E53" i="95"/>
  <c r="E9" i="94" l="1"/>
  <c r="G9" s="1"/>
  <c r="G8"/>
  <c r="F9" i="93" l="1"/>
  <c r="E9" l="1"/>
  <c r="G9" s="1"/>
  <c r="G8"/>
  <c r="F9" i="90" l="1"/>
  <c r="E9"/>
  <c r="G8"/>
  <c r="G9" l="1"/>
  <c r="F9" i="89"/>
  <c r="G9" s="1"/>
  <c r="G8"/>
  <c r="F9" i="88" l="1"/>
  <c r="G9" s="1"/>
  <c r="G8"/>
  <c r="F10" i="86" l="1"/>
  <c r="E10" l="1"/>
  <c r="G10" s="1"/>
  <c r="G9"/>
  <c r="G8" i="84" l="1"/>
  <c r="E9"/>
  <c r="G9" s="1"/>
  <c r="G9" i="81" l="1"/>
  <c r="E10"/>
  <c r="G10" s="1"/>
  <c r="F9" i="77" l="1"/>
  <c r="G8" l="1"/>
  <c r="E9"/>
  <c r="G9" s="1"/>
  <c r="G9" i="75" l="1"/>
  <c r="G12" l="1"/>
  <c r="F9" i="74" l="1"/>
  <c r="G8" l="1"/>
  <c r="E9"/>
  <c r="G9" s="1"/>
  <c r="G8" i="73" l="1"/>
  <c r="E9"/>
  <c r="G9" s="1"/>
  <c r="E10" i="71" l="1"/>
  <c r="G9" l="1"/>
  <c r="F10"/>
  <c r="G10" s="1"/>
  <c r="G8" i="70" l="1"/>
  <c r="G9"/>
  <c r="F9" i="68" l="1"/>
  <c r="E9" l="1"/>
  <c r="G9" s="1"/>
  <c r="G8"/>
  <c r="G8" i="67" l="1"/>
  <c r="E9"/>
  <c r="G9" s="1"/>
  <c r="G9" i="66" l="1"/>
  <c r="E10"/>
  <c r="G10" s="1"/>
  <c r="E12" i="65" l="1"/>
  <c r="G10"/>
  <c r="G12" l="1"/>
  <c r="E9" i="62" l="1"/>
  <c r="G8" l="1"/>
  <c r="F9"/>
  <c r="G9" s="1"/>
  <c r="I9" i="61" l="1"/>
  <c r="G10"/>
  <c r="I10" s="1"/>
  <c r="G9" i="59" l="1"/>
  <c r="E10"/>
  <c r="G10" s="1"/>
  <c r="F9" i="57" l="1"/>
  <c r="G9" s="1"/>
  <c r="G8"/>
  <c r="F9" i="56" l="1"/>
  <c r="G8" l="1"/>
  <c r="E9"/>
  <c r="G9" s="1"/>
  <c r="C59" i="1" l="1"/>
  <c r="F9" i="65" l="1"/>
  <c r="G9" s="1"/>
  <c r="F11" l="1"/>
  <c r="G11" s="1"/>
</calcChain>
</file>

<file path=xl/comments1.xml><?xml version="1.0" encoding="utf-8"?>
<comments xmlns="http://schemas.openxmlformats.org/spreadsheetml/2006/main">
  <authors>
    <author>lenovo</author>
  </authors>
  <commentList>
    <comment ref="B45" authorId="0">
      <text>
        <r>
          <rPr>
            <b/>
            <sz val="9"/>
            <color indexed="81"/>
            <rFont val="Tahoma"/>
            <family val="2"/>
          </rPr>
          <t>lenovo:New Head Proposed by the Department</t>
        </r>
      </text>
    </comment>
  </commentList>
</comments>
</file>

<file path=xl/comments2.xml><?xml version="1.0" encoding="utf-8"?>
<comments xmlns="http://schemas.openxmlformats.org/spreadsheetml/2006/main">
  <authors>
    <author>Siyon</author>
  </authors>
  <commentList>
    <comment ref="A32" authorId="0">
      <text>
        <r>
          <rPr>
            <b/>
            <sz val="9"/>
            <color indexed="81"/>
            <rFont val="Tahoma"/>
            <family val="2"/>
          </rPr>
          <t>Siyon:</t>
        </r>
        <r>
          <rPr>
            <sz val="9"/>
            <color indexed="81"/>
            <rFont val="Tahoma"/>
            <family val="2"/>
          </rPr>
          <t xml:space="preserve">
</t>
        </r>
      </text>
    </comment>
  </commentList>
</comments>
</file>

<file path=xl/sharedStrings.xml><?xml version="1.0" encoding="utf-8"?>
<sst xmlns="http://schemas.openxmlformats.org/spreadsheetml/2006/main" count="3561" uniqueCount="1073">
  <si>
    <t>DEMAND NO. 11</t>
  </si>
  <si>
    <t>Page
 No.</t>
  </si>
  <si>
    <t>ii)</t>
  </si>
  <si>
    <t>iii)</t>
  </si>
  <si>
    <t>iv)</t>
  </si>
  <si>
    <t>v)</t>
  </si>
  <si>
    <t>vi)</t>
  </si>
  <si>
    <t>vii)</t>
  </si>
  <si>
    <t>ix)</t>
  </si>
  <si>
    <t>x)</t>
  </si>
  <si>
    <t>xi)</t>
  </si>
  <si>
    <t>xii)</t>
  </si>
  <si>
    <t>xv)</t>
  </si>
  <si>
    <t>xvi)</t>
  </si>
  <si>
    <t>Total   - "A"</t>
  </si>
  <si>
    <t xml:space="preserve">CAPITAL SECTION </t>
  </si>
  <si>
    <t>Total  - "B"</t>
  </si>
  <si>
    <t>GRAND TOTAL - (A+B)</t>
  </si>
  <si>
    <t>Art and Culture</t>
  </si>
  <si>
    <t>Major Works</t>
  </si>
  <si>
    <t>DEMAND NO. 5</t>
  </si>
  <si>
    <t>CULTURAL  AFFAIRS AND HERITAGE</t>
  </si>
  <si>
    <t>Sl. No.</t>
  </si>
  <si>
    <t>Dem. No.</t>
  </si>
  <si>
    <t>Department to which the Demand/ Appropriation Relates</t>
  </si>
  <si>
    <t>Revenue</t>
  </si>
  <si>
    <t>Capital</t>
  </si>
  <si>
    <t>DEVELOPMENT PLANNING, ECONOMIC REFORMS AND NORTH EASTERN COUNCIL AFFAIRS</t>
  </si>
  <si>
    <t>REVENUE</t>
  </si>
  <si>
    <t>CAPITAL</t>
  </si>
  <si>
    <t>I.</t>
  </si>
  <si>
    <t>Original Grant</t>
  </si>
  <si>
    <t>II.</t>
  </si>
  <si>
    <t>Supplementary estimate</t>
  </si>
  <si>
    <t>Capital Outlay on Other Rural Development Programme</t>
  </si>
  <si>
    <t>DEMAND NO. 29</t>
  </si>
  <si>
    <t>CAPITAL SECTION</t>
  </si>
  <si>
    <t>East District</t>
  </si>
  <si>
    <t>West District</t>
  </si>
  <si>
    <t>North District</t>
  </si>
  <si>
    <t>South District</t>
  </si>
  <si>
    <t>Establishment</t>
  </si>
  <si>
    <t>Other Expenditure</t>
  </si>
  <si>
    <t>DEMAND NO. 35</t>
  </si>
  <si>
    <t>RURAL MANAGEMENT AND DEVELOPMENT</t>
  </si>
  <si>
    <t>Elementary Education</t>
  </si>
  <si>
    <t>Secondary Education</t>
  </si>
  <si>
    <t>(Original plus 1st Supplementary)</t>
  </si>
  <si>
    <t>III.</t>
  </si>
  <si>
    <t>Sub-Head under which this Supplementary Grant will be accounted for :-</t>
  </si>
  <si>
    <t>Major/Sub-Major/Minor/Sub/Detailed Heads</t>
  </si>
  <si>
    <t>61.85.53</t>
  </si>
  <si>
    <t>Environmental Forestry and Wildlife</t>
  </si>
  <si>
    <t>Capital Outlay on Tourism</t>
  </si>
  <si>
    <t>DEMAND NO. 39</t>
  </si>
  <si>
    <t>SPORTS AND YOUTH AFFAIRS</t>
  </si>
  <si>
    <t>NON-PLAN</t>
  </si>
  <si>
    <t>ANIMAL HUSBANDRY, LIVESTOCK, FISHERIES AND VETERINARY SERVICES</t>
  </si>
  <si>
    <t>Capital Outlay on Roads &amp; Bridges</t>
  </si>
  <si>
    <t>A</t>
  </si>
  <si>
    <t>i)</t>
  </si>
  <si>
    <t>Food,Civil Supplies &amp; Consumer Affairs</t>
  </si>
  <si>
    <r>
      <t>(</t>
    </r>
    <r>
      <rPr>
        <i/>
        <sz val="10.5"/>
        <rFont val="Rupee Foradian"/>
        <family val="2"/>
      </rPr>
      <t>`</t>
    </r>
    <r>
      <rPr>
        <i/>
        <sz val="10.5"/>
        <rFont val="Times New Roman"/>
        <family val="1"/>
      </rPr>
      <t xml:space="preserve"> in thousand)</t>
    </r>
  </si>
  <si>
    <t>Finance, Revenue and Expenditure</t>
  </si>
  <si>
    <r>
      <t>(</t>
    </r>
    <r>
      <rPr>
        <b/>
        <i/>
        <sz val="11"/>
        <rFont val="Rupee Foradian"/>
        <family val="2"/>
      </rPr>
      <t>`</t>
    </r>
    <r>
      <rPr>
        <b/>
        <i/>
        <sz val="11"/>
        <rFont val="Times New Roman"/>
        <family val="1"/>
      </rPr>
      <t xml:space="preserve"> in lakh)</t>
    </r>
  </si>
  <si>
    <t>Direction &amp; Administration</t>
  </si>
  <si>
    <t>CSS</t>
  </si>
  <si>
    <t>DEMAND NO. 22</t>
  </si>
  <si>
    <t>LAND REVENUE AND DISASTER MANAGEMENT</t>
  </si>
  <si>
    <t>Food, Storage and Warehousing</t>
  </si>
  <si>
    <t>Food</t>
  </si>
  <si>
    <t>61</t>
  </si>
  <si>
    <t>DEMAND NO. 10</t>
  </si>
  <si>
    <t>Capital Outlay on Education, Sports, Art  and Culture</t>
  </si>
  <si>
    <t>Buildings</t>
  </si>
  <si>
    <t>Transmission &amp; Distribution</t>
  </si>
  <si>
    <t>DEMAND NO. 7</t>
  </si>
  <si>
    <t>HUMAN RESOURCE DEVELOPMENT</t>
  </si>
  <si>
    <t>General Education</t>
  </si>
  <si>
    <t>General</t>
  </si>
  <si>
    <t>03</t>
  </si>
  <si>
    <t>Construction</t>
  </si>
  <si>
    <t>Other Buildings</t>
  </si>
  <si>
    <t>Commerce and Industries</t>
  </si>
  <si>
    <t>Development Planning, Economic Reforms and North Eastern Council Affairs</t>
  </si>
  <si>
    <t>Roads &amp; Bridges</t>
  </si>
  <si>
    <t>Rural Management and  Development</t>
  </si>
  <si>
    <t>Social  Justice, Empowerment and Welfare</t>
  </si>
  <si>
    <t>Tourism</t>
  </si>
  <si>
    <t>Crop Husbandry</t>
  </si>
  <si>
    <t>Total</t>
  </si>
  <si>
    <t>Voted</t>
  </si>
  <si>
    <t>PLAN</t>
  </si>
  <si>
    <t>Non-Plan</t>
  </si>
  <si>
    <t>REVENUE SECTION</t>
  </si>
  <si>
    <t>M.H.</t>
  </si>
  <si>
    <t>Direction and Administration</t>
  </si>
  <si>
    <t>Head Office Establishment</t>
  </si>
  <si>
    <t>Travel Expenses</t>
  </si>
  <si>
    <t>NEC</t>
  </si>
  <si>
    <t>State Plan</t>
  </si>
  <si>
    <t>C.S.S</t>
  </si>
  <si>
    <t>Animal Husbandry, Livestock, Fisheries and Veterinary Services</t>
  </si>
  <si>
    <t>Building &amp; Housing</t>
  </si>
  <si>
    <t>FOREST, ENVIRONMENT AND WILDLIFE MANAGEMENT</t>
  </si>
  <si>
    <t>DEMAND NO. 38</t>
  </si>
  <si>
    <t>SOCIAL JUSTICE, EMPOWERMENT AND WELFARE</t>
  </si>
  <si>
    <t>Welfare of Scheduled Caste, Scheduled Tribes &amp;  Other Backward Classes</t>
  </si>
  <si>
    <t xml:space="preserve">                     The  Department/function-wise details of the additional requirements are as under :-</t>
  </si>
  <si>
    <t>DEMAND NO. 33</t>
  </si>
  <si>
    <t>WATER SECURITY AND PUBLIC HEALTH ENGINEERING</t>
  </si>
  <si>
    <t>Water Supply</t>
  </si>
  <si>
    <t>Water Security and Public Health Engineering</t>
  </si>
  <si>
    <t>Motor Vehicles</t>
  </si>
  <si>
    <t>MS</t>
  </si>
  <si>
    <t>MSS</t>
  </si>
  <si>
    <t>DS</t>
  </si>
  <si>
    <t xml:space="preserve">% </t>
  </si>
  <si>
    <t>Disc %</t>
  </si>
  <si>
    <t>Charged</t>
  </si>
  <si>
    <t>Capital Outlay on Power Projects</t>
  </si>
  <si>
    <t>Village &amp; Small Industries</t>
  </si>
  <si>
    <t>Road Works</t>
  </si>
  <si>
    <t>DEMAND NO. 13</t>
  </si>
  <si>
    <t>HEALTH CARE, HUMAN SERVICES AND FAMILY WELFARE</t>
  </si>
  <si>
    <t>Medical and Public Health</t>
  </si>
  <si>
    <t>Urban Health Services - Allopathy</t>
  </si>
  <si>
    <t>Promotion of Art &amp; Culture</t>
  </si>
  <si>
    <t>Training</t>
  </si>
  <si>
    <t>DEMAND NO. 19</t>
  </si>
  <si>
    <t>DEMAND NO. 31</t>
  </si>
  <si>
    <t>ENERGY AND POWER</t>
  </si>
  <si>
    <t>Building and Housing</t>
  </si>
  <si>
    <t>INTRODUCTORY REMARKS</t>
  </si>
  <si>
    <t xml:space="preserve">REVENUE SECTION </t>
  </si>
  <si>
    <t>DEMAND NO. 34</t>
  </si>
  <si>
    <t>ROADS AND BRIDGES</t>
  </si>
  <si>
    <t>DEMAND NO. 16</t>
  </si>
  <si>
    <t>COMMERCE AND INDUSTRIES</t>
  </si>
  <si>
    <t>Sports &amp; Youth Services</t>
  </si>
  <si>
    <t xml:space="preserve">A- Gross Total </t>
  </si>
  <si>
    <t>B- Deduct Recoveries</t>
  </si>
  <si>
    <t xml:space="preserve">     Total ( A-B)</t>
  </si>
  <si>
    <t>DEMAND NO. 12</t>
  </si>
  <si>
    <t>Forestry and Wild Life</t>
  </si>
  <si>
    <t>Tourist Infrastructure</t>
  </si>
  <si>
    <t>DEMAND NO. 40</t>
  </si>
  <si>
    <t>TOURISM AND CIVIL AVIATION</t>
  </si>
  <si>
    <t>Grants-in-aid</t>
  </si>
  <si>
    <t>Tourist Centre</t>
  </si>
  <si>
    <t>Development Projects</t>
  </si>
  <si>
    <t>Human Resource Development</t>
  </si>
  <si>
    <t>-</t>
  </si>
  <si>
    <t>OF</t>
  </si>
  <si>
    <t>CONTENTS AND SUMMARY</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</si>
  <si>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</si>
  <si>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</si>
  <si>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</si>
  <si>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</si>
  <si>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</si>
  <si>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</si>
  <si>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</si>
  <si>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</si>
  <si>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</si>
  <si>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</si>
  <si>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</si>
  <si>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Rural Development Department</t>
  </si>
  <si>
    <t>TOTAL</t>
  </si>
  <si>
    <t>DEMAND NO. 2</t>
  </si>
  <si>
    <t>STIDF</t>
  </si>
  <si>
    <t xml:space="preserve">NON-PLAN </t>
  </si>
  <si>
    <t>DEMAND NO. 3</t>
  </si>
  <si>
    <t>Maintenance and Repairs</t>
  </si>
  <si>
    <t>Tourism and Civil Aviation</t>
  </si>
  <si>
    <t>Schemes under Non-Lapsable Pool of Central Resources (NLCPR)</t>
  </si>
  <si>
    <t>Schemes Funded under Sikkim Transport Infrastructure Development Fund</t>
  </si>
  <si>
    <t>Labour</t>
  </si>
  <si>
    <t>Other Administrative Services</t>
  </si>
  <si>
    <t>Minor Works</t>
  </si>
  <si>
    <t>Plant Protection</t>
  </si>
  <si>
    <t>00.44</t>
  </si>
  <si>
    <t>Public Works</t>
  </si>
  <si>
    <t>60.00.72</t>
  </si>
  <si>
    <t>61.00.50</t>
  </si>
  <si>
    <t>60.00.71</t>
  </si>
  <si>
    <t>60.00.85</t>
  </si>
  <si>
    <t>DEMAND NO. 6</t>
  </si>
  <si>
    <t>ECCLESIASTICAL</t>
  </si>
  <si>
    <t>Other Social Services</t>
  </si>
  <si>
    <t>Upkeep of Shrines, Temples etc</t>
  </si>
  <si>
    <t>Grants to Monasteries, Shrines and Temples</t>
  </si>
  <si>
    <t>Shrines &amp; Temples</t>
  </si>
  <si>
    <t>65.00.50</t>
  </si>
  <si>
    <t>Urban Health Services</t>
  </si>
  <si>
    <t>Hospitals and Dispensaries</t>
  </si>
  <si>
    <t>DEMAND NO. 14</t>
  </si>
  <si>
    <t>HOME</t>
  </si>
  <si>
    <t>Administration of Justice</t>
  </si>
  <si>
    <t>Jails</t>
  </si>
  <si>
    <t>DEMAND NO. 15</t>
  </si>
  <si>
    <t>HORTICULTURE AND CASH CROPS DEVELOPMENT</t>
  </si>
  <si>
    <t>Industries</t>
  </si>
  <si>
    <t>DEMAND NO. 18</t>
  </si>
  <si>
    <t>INFORMATION TECHNOLOGY</t>
  </si>
  <si>
    <t>Information Technology  Department</t>
  </si>
  <si>
    <t>Information Technology</t>
  </si>
  <si>
    <t>JUDICIARY</t>
  </si>
  <si>
    <t>DEMAND NO. 20</t>
  </si>
  <si>
    <t>DEMAND NO. 26</t>
  </si>
  <si>
    <t>MOTOR VEHICLES</t>
  </si>
  <si>
    <t>Police</t>
  </si>
  <si>
    <t>Rural Water Supply</t>
  </si>
  <si>
    <t>Other Rural Development Programme</t>
  </si>
  <si>
    <t>Capital Outlay on Water Supply &amp; Sanitation</t>
  </si>
  <si>
    <t>Welfare of Scheduled Caste, Scheduled Tribes &amp; Other Backward Classes</t>
  </si>
  <si>
    <t>Capital Outlay on Urban Development</t>
  </si>
  <si>
    <t>Integrated Development of Small and Medium Towns</t>
  </si>
  <si>
    <t>Sports and Games</t>
  </si>
  <si>
    <t>Development Activities</t>
  </si>
  <si>
    <t>Capital Outlay on Education, Sports, Art &amp; Culture</t>
  </si>
  <si>
    <t>Sports and Youth Services -Sports Stadia</t>
  </si>
  <si>
    <t>Sports Stadia</t>
  </si>
  <si>
    <t xml:space="preserve">Infrastructure Development for Destinations and Circuits </t>
  </si>
  <si>
    <t>URBAN DEVELOPMENT &amp; HOUSING</t>
  </si>
  <si>
    <t>DEMAND NO. 41</t>
  </si>
  <si>
    <t>Implementation of Master Plan</t>
  </si>
  <si>
    <t>Home</t>
  </si>
  <si>
    <t>Judiciary</t>
  </si>
  <si>
    <t>Urban Development and Housing</t>
  </si>
  <si>
    <t>Roads of Inter State or Economic Importance</t>
  </si>
  <si>
    <t>viii)</t>
  </si>
  <si>
    <t>xiii)</t>
  </si>
  <si>
    <t>xvii)</t>
  </si>
  <si>
    <t>xviii)</t>
  </si>
  <si>
    <t>xix)</t>
  </si>
  <si>
    <t>Total Net Outgo</t>
  </si>
  <si>
    <t>Energy &amp; Power</t>
  </si>
  <si>
    <t>Health Care, Human Services and Family Welfare</t>
  </si>
  <si>
    <t>Horticulture and Cash Crops Development</t>
  </si>
  <si>
    <t>Sports and Youth Affairs</t>
  </si>
  <si>
    <t>xxv)</t>
  </si>
  <si>
    <t>xxi)</t>
  </si>
  <si>
    <t>xxii)</t>
  </si>
  <si>
    <t>xxiii)</t>
  </si>
  <si>
    <t>xxiv)</t>
  </si>
  <si>
    <t>North Eastern Council (NEC)</t>
  </si>
  <si>
    <t>Centrally Sponsored Schemes (CSS)</t>
  </si>
  <si>
    <t>Ecology and Environment</t>
  </si>
  <si>
    <t>Environmental Research and Ecological Regeneration</t>
  </si>
  <si>
    <t>Conservation Programmes</t>
  </si>
  <si>
    <t>Land Revenue and Disaster Management</t>
  </si>
  <si>
    <t>Government Secondary Schools</t>
  </si>
  <si>
    <t xml:space="preserve">Forest, Environment &amp; Wildlife Management </t>
  </si>
  <si>
    <t>FINANCE, REVENUE AND EXPENDITURE</t>
  </si>
  <si>
    <t>FOOD, CIVIL SUPPLIES &amp; CONSUMER AFFAIRS</t>
  </si>
  <si>
    <t>SCHEME 1</t>
  </si>
  <si>
    <t>SCHEME 2</t>
  </si>
  <si>
    <t>47</t>
  </si>
  <si>
    <t>State Share for NLCPR</t>
  </si>
  <si>
    <t>Office Buildings</t>
  </si>
  <si>
    <t>Building and Housing Department</t>
  </si>
  <si>
    <t>Housing</t>
  </si>
  <si>
    <t>Capital Outlay on Public Works</t>
  </si>
  <si>
    <t>Development of Infrastructure Facilities for Judiciary including Gram Nyayalayas</t>
  </si>
  <si>
    <t>03.45.78</t>
  </si>
  <si>
    <t>Skill Development</t>
  </si>
  <si>
    <t>66.00.13</t>
  </si>
  <si>
    <t>48</t>
  </si>
  <si>
    <t>University and Higher Education</t>
  </si>
  <si>
    <t>81.00.81</t>
  </si>
  <si>
    <t>Treasury &amp; Accounts Administration</t>
  </si>
  <si>
    <t>Social Security &amp; Welfare</t>
  </si>
  <si>
    <t>01</t>
  </si>
  <si>
    <t>Forestry</t>
  </si>
  <si>
    <t>Wild Life Preservation</t>
  </si>
  <si>
    <t>Environmental Forestry &amp; Wild Life</t>
  </si>
  <si>
    <t>00.45.78</t>
  </si>
  <si>
    <t>Allopathy</t>
  </si>
  <si>
    <t>Public Health</t>
  </si>
  <si>
    <t>Other Programmes</t>
  </si>
  <si>
    <t>Horticulture Department</t>
  </si>
  <si>
    <t>Original Works</t>
  </si>
  <si>
    <t>Flood Control</t>
  </si>
  <si>
    <t>Legal Advisers and Counsels</t>
  </si>
  <si>
    <t>Legal Services Authority</t>
  </si>
  <si>
    <t>State Legal Services Authority</t>
  </si>
  <si>
    <t>Reconstruction of Assets Damaged by 18th September Earthquake (SPA)</t>
  </si>
  <si>
    <t>Urban Water Supply</t>
  </si>
  <si>
    <t>Bridges</t>
  </si>
  <si>
    <t>19.00.81</t>
  </si>
  <si>
    <t>70.00.71</t>
  </si>
  <si>
    <t>46.79.53</t>
  </si>
  <si>
    <t>Schemes under North Eastern Council (NEC)</t>
  </si>
  <si>
    <t>State Share of NEC</t>
  </si>
  <si>
    <t>63.00.53</t>
  </si>
  <si>
    <t>State Share of Central Schemes</t>
  </si>
  <si>
    <t>63.00.72</t>
  </si>
  <si>
    <t>Other Water Supply Scheme</t>
  </si>
  <si>
    <t>District Roads</t>
  </si>
  <si>
    <t>60.45.98</t>
  </si>
  <si>
    <t>State Share for NEC Schemes</t>
  </si>
  <si>
    <t>60.45.99</t>
  </si>
  <si>
    <t>State Share for NLCPR Schemes</t>
  </si>
  <si>
    <t>36.45.77</t>
  </si>
  <si>
    <t>00.45.77</t>
  </si>
  <si>
    <t>Pradhan Mantri Gram Sadak Yojana (PMGSY)</t>
  </si>
  <si>
    <t>Tribal Area Sub- Plan</t>
  </si>
  <si>
    <t>61.00.76</t>
  </si>
  <si>
    <t>Social Welfare</t>
  </si>
  <si>
    <t>Women &amp; Child Welfare Division</t>
  </si>
  <si>
    <t>61.00.89</t>
  </si>
  <si>
    <t>Upgradation of Kyongsa Play Ground upto International Standard with Track &amp; Field (SPA)</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</si>
  <si>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</si>
  <si>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</si>
  <si>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</si>
  <si>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</si>
  <si>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</si>
  <si>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</si>
  <si>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</si>
  <si>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</si>
  <si>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</si>
  <si>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</si>
  <si>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Urban Development</t>
  </si>
  <si>
    <t>Other Urban Development Schemes</t>
  </si>
  <si>
    <t>00.45.76</t>
  </si>
  <si>
    <t>Schemes under Ministry of Urban Development and HUPA</t>
  </si>
  <si>
    <t>BUILDINGS AND HOUSING</t>
  </si>
  <si>
    <t xml:space="preserve">WATER RESOURCES AND RIVER DEVELOPMENT </t>
  </si>
  <si>
    <t>Agency charge 2500</t>
  </si>
  <si>
    <t>See page 29 of Vol IV of the Demand for Grants for 2016-17</t>
  </si>
  <si>
    <t>(a)</t>
  </si>
  <si>
    <t>The Supplementary is required for</t>
  </si>
  <si>
    <t>(b)</t>
  </si>
  <si>
    <t>The Supplementary is required for:</t>
  </si>
  <si>
    <t>*</t>
  </si>
  <si>
    <t>Ecclesiastical</t>
  </si>
  <si>
    <t>The Supplementary is required for :</t>
  </si>
  <si>
    <t xml:space="preserve"> (c)</t>
  </si>
  <si>
    <t>(d)</t>
  </si>
  <si>
    <t>35.00.82</t>
  </si>
  <si>
    <t>(c)</t>
  </si>
  <si>
    <t>(f)</t>
  </si>
  <si>
    <t>(g)</t>
  </si>
  <si>
    <t>69.00.53</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</si>
  <si>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</si>
  <si>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</si>
  <si>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</si>
  <si>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</si>
  <si>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</si>
  <si>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</si>
  <si>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</si>
  <si>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</si>
  <si>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</si>
  <si>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Culture Affairs &amp; Heritage</t>
  </si>
  <si>
    <t xml:space="preserve">State Service Delivery Gateway </t>
  </si>
  <si>
    <t>19.00.80</t>
  </si>
  <si>
    <t>63.00.97</t>
  </si>
  <si>
    <t>63.00.98</t>
  </si>
  <si>
    <t>Yoga Shivir</t>
  </si>
  <si>
    <t>The Supplementary  is required for: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</si>
  <si>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</si>
  <si>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</si>
  <si>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</si>
  <si>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</si>
  <si>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</si>
  <si>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</si>
  <si>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</si>
  <si>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</si>
  <si>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r>
      <t>(</t>
    </r>
    <r>
      <rPr>
        <i/>
        <sz val="10"/>
        <color theme="1"/>
        <rFont val="Rupee Foradian"/>
        <family val="2"/>
      </rPr>
      <t>`</t>
    </r>
    <r>
      <rPr>
        <i/>
        <sz val="10"/>
        <color theme="1"/>
        <rFont val="Times New Roman"/>
        <family val="1"/>
      </rPr>
      <t xml:space="preserve"> in thousand)</t>
    </r>
  </si>
  <si>
    <t>Water Resources and River Development</t>
  </si>
  <si>
    <t>The items of additional expenditure involving net cash outgo are as follows:</t>
  </si>
  <si>
    <t>(e)</t>
  </si>
  <si>
    <t>Fair, Festivals and Publicity</t>
  </si>
  <si>
    <t>60.45.75</t>
  </si>
  <si>
    <t>(*) New Sub-head</t>
  </si>
  <si>
    <t>Capital Outlay on Flood Control Projects</t>
  </si>
  <si>
    <t>View Points at Vantage Location</t>
  </si>
  <si>
    <t>Participation in Destination North East          (State Share)</t>
  </si>
  <si>
    <t>31.00.82</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</si>
  <si>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</si>
  <si>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</si>
  <si>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</si>
  <si>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</si>
  <si>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</si>
  <si>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</si>
  <si>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</si>
  <si>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</si>
  <si>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</si>
  <si>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</si>
  <si>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Other Development Projects</t>
  </si>
  <si>
    <t>61.00.85</t>
  </si>
  <si>
    <t xml:space="preserve">National Health Mission including NRHM </t>
  </si>
  <si>
    <t>Salaries</t>
  </si>
  <si>
    <t>60.00.01</t>
  </si>
  <si>
    <t>Wages</t>
  </si>
  <si>
    <t>00.00.74</t>
  </si>
  <si>
    <t>Capital Outlay on Crop Husbandry</t>
  </si>
  <si>
    <t>60.44.01</t>
  </si>
  <si>
    <t>61.45.01</t>
  </si>
  <si>
    <t>61.46.01</t>
  </si>
  <si>
    <t>61.47.01</t>
  </si>
  <si>
    <t xml:space="preserve"> </t>
  </si>
  <si>
    <t>73.45.02</t>
  </si>
  <si>
    <t>Fisheries</t>
  </si>
  <si>
    <t>Inland Fisheries</t>
  </si>
  <si>
    <t>61.00.01</t>
  </si>
  <si>
    <t>61.00.71</t>
  </si>
  <si>
    <t>62.00.01</t>
  </si>
  <si>
    <t>63.00.01</t>
  </si>
  <si>
    <t>Blue Revolution - Integrated Development of Fisheries</t>
  </si>
  <si>
    <t>Fisheries Statistics (Central Share)</t>
  </si>
  <si>
    <t>82.00.02</t>
  </si>
  <si>
    <t>82.00.11</t>
  </si>
  <si>
    <t>82.00.13</t>
  </si>
  <si>
    <t>Other Maintenance Expenditure</t>
  </si>
  <si>
    <t>Supplies and Materials</t>
  </si>
  <si>
    <t>61.72.27</t>
  </si>
  <si>
    <t>03.45.77</t>
  </si>
  <si>
    <t>Additions, Alterations &amp; Renovations of  Office Buildings</t>
  </si>
  <si>
    <t>Capital Outlay on Housing</t>
  </si>
  <si>
    <t>00.44.01</t>
  </si>
  <si>
    <t>00.45.01</t>
  </si>
  <si>
    <t>00.48.01</t>
  </si>
  <si>
    <t>Pakyong Sub-Division</t>
  </si>
  <si>
    <t>State Share of SPA</t>
  </si>
  <si>
    <t>60.00.50</t>
  </si>
  <si>
    <t>Secretariat</t>
  </si>
  <si>
    <t>Capital Outlay on Education, Sports, Art and Culture</t>
  </si>
  <si>
    <t>60.00.70</t>
  </si>
  <si>
    <t>60.00.76</t>
  </si>
  <si>
    <t>Folk Healers Centre</t>
  </si>
  <si>
    <t xml:space="preserve">Construction of Chenreji Statue </t>
  </si>
  <si>
    <t>60.00.87</t>
  </si>
  <si>
    <t>00.44.50</t>
  </si>
  <si>
    <t>Grants in Aid</t>
  </si>
  <si>
    <t>Skill Development Fund</t>
  </si>
  <si>
    <t>27.87.31</t>
  </si>
  <si>
    <t>Scholarships</t>
  </si>
  <si>
    <t>00.00.75</t>
  </si>
  <si>
    <t>Establishment Expenses</t>
  </si>
  <si>
    <t>66.00.50</t>
  </si>
  <si>
    <t>75.00.01</t>
  </si>
  <si>
    <t>60.00.51</t>
  </si>
  <si>
    <t>62</t>
  </si>
  <si>
    <t>HCM's Tour Schemes</t>
  </si>
  <si>
    <t>70.62.53</t>
  </si>
  <si>
    <t>Land Compensation</t>
  </si>
  <si>
    <t>DEMAND NO. 8</t>
  </si>
  <si>
    <t>ELECTION</t>
  </si>
  <si>
    <t>Elections</t>
  </si>
  <si>
    <t>Conduct of Election</t>
  </si>
  <si>
    <t>62.00.50</t>
  </si>
  <si>
    <t>Charges for Conduct of Elections to State/ Union Territory Legislature</t>
  </si>
  <si>
    <t>44.00.13</t>
  </si>
  <si>
    <t>Secretariat - General Services</t>
  </si>
  <si>
    <t>00.00.71</t>
  </si>
  <si>
    <t>Block Loans</t>
  </si>
  <si>
    <t>Pensions and Other Retirement Benefits</t>
  </si>
  <si>
    <t>Civil</t>
  </si>
  <si>
    <t>Pensionary Charges</t>
  </si>
  <si>
    <t>60.00.04</t>
  </si>
  <si>
    <t>Internal Debt of the State Government                                                   (Charged)</t>
  </si>
  <si>
    <t>Repayment of Borrowings</t>
  </si>
  <si>
    <t>Loans from Other Institutions</t>
  </si>
  <si>
    <t>Loans from Rural Electrification Corporation of India</t>
  </si>
  <si>
    <t>64.00.56</t>
  </si>
  <si>
    <t>Loans &amp; Advances from the Central Govt. (Charged)</t>
  </si>
  <si>
    <t>Loans for State/Union Territory Plan Schemes</t>
  </si>
  <si>
    <t>00.00.56</t>
  </si>
  <si>
    <t>02</t>
  </si>
  <si>
    <t>Welfare of Scheduled Tribes</t>
  </si>
  <si>
    <t>00.60.01</t>
  </si>
  <si>
    <t>Procurement &amp; Supply</t>
  </si>
  <si>
    <t>Establishment of Food Grain Godowns</t>
  </si>
  <si>
    <t>Other Taxes and Duties on Commodities and Services</t>
  </si>
  <si>
    <t>Principal Chief Conservator of Forest</t>
  </si>
  <si>
    <t>00.60.50</t>
  </si>
  <si>
    <t>Social and Farm Forestry</t>
  </si>
  <si>
    <t>Farm Forestry</t>
  </si>
  <si>
    <t>70.45.72</t>
  </si>
  <si>
    <t>Aesthetic Forestry</t>
  </si>
  <si>
    <t>Sericulture</t>
  </si>
  <si>
    <t>70.61.71</t>
  </si>
  <si>
    <t>Sericulture Schemes</t>
  </si>
  <si>
    <t>Plantation Schemes</t>
  </si>
  <si>
    <t>71.44.74</t>
  </si>
  <si>
    <t>Medicinal Plants</t>
  </si>
  <si>
    <t>Forest Produce</t>
  </si>
  <si>
    <t>Utilisation Circle</t>
  </si>
  <si>
    <t>00.45.71</t>
  </si>
  <si>
    <t>Propagation &amp; Conservation of Wild Life Products</t>
  </si>
  <si>
    <t>00.47.71</t>
  </si>
  <si>
    <t>00.48.71</t>
  </si>
  <si>
    <t>Public Gardens</t>
  </si>
  <si>
    <t>00.45.02</t>
  </si>
  <si>
    <t>Wet Land Conservation</t>
  </si>
  <si>
    <t>Ecological Development of Urban Areas</t>
  </si>
  <si>
    <t>Research and Ecological Regeneration</t>
  </si>
  <si>
    <t>Botanical Garden at Rumtek</t>
  </si>
  <si>
    <t>60.00.02</t>
  </si>
  <si>
    <t>Direction and  Administration</t>
  </si>
  <si>
    <t>61.00.21</t>
  </si>
  <si>
    <t>Hospital and Dispensaries</t>
  </si>
  <si>
    <t>Central Health Stores</t>
  </si>
  <si>
    <t>61.00.73</t>
  </si>
  <si>
    <t>Purchase of Hospital Equipments</t>
  </si>
  <si>
    <t>Other Hospitals</t>
  </si>
  <si>
    <t>Mangan Hospital</t>
  </si>
  <si>
    <t>00.44.85</t>
  </si>
  <si>
    <t>Accredited Social Health Activists</t>
  </si>
  <si>
    <t>00.44.87</t>
  </si>
  <si>
    <t>State Share for Schemes under NEC</t>
  </si>
  <si>
    <t>Grant-in-Aid</t>
  </si>
  <si>
    <t>68</t>
  </si>
  <si>
    <t>Medical Education, Training and Research</t>
  </si>
  <si>
    <t>Development of Nursing Services</t>
  </si>
  <si>
    <t>Medical Education, Training &amp; Research</t>
  </si>
  <si>
    <t>Prevention &amp; Control of Diseases</t>
  </si>
  <si>
    <t>Prevention &amp; Control of diseases</t>
  </si>
  <si>
    <t>Capital Outlay on Medical &amp; Public Health</t>
  </si>
  <si>
    <t>Council of Ministers</t>
  </si>
  <si>
    <t>Salaries of Ministers &amp; Deputy Ministers</t>
  </si>
  <si>
    <t>Salaries of Chief Minister</t>
  </si>
  <si>
    <t>Salaries of  Ministers</t>
  </si>
  <si>
    <t>Sumptuary &amp; Other Allowances</t>
  </si>
  <si>
    <t>Sumptuary &amp; Other Allowances of Chief Minister</t>
  </si>
  <si>
    <t>Sumptuary &amp; Other Allowances of Ministers</t>
  </si>
  <si>
    <t>Home Department</t>
  </si>
  <si>
    <t>Chief Minister's Secretariat</t>
  </si>
  <si>
    <t>State Jail, Rongnek</t>
  </si>
  <si>
    <t>Jail Manufactures</t>
  </si>
  <si>
    <t>Guest Houses, Government Hostels etc.</t>
  </si>
  <si>
    <t>Sikkim House, New Delhi</t>
  </si>
  <si>
    <t>Other Social Security &amp; Welfare 
Programmes</t>
  </si>
  <si>
    <t>15.00.31</t>
  </si>
  <si>
    <t>Grants-in-Aid to Sikkim Rajya Sainik Board</t>
  </si>
  <si>
    <t>Branch Training Centres</t>
  </si>
  <si>
    <t>Directorate of Handicraft &amp; Handlooms, Gangtok</t>
  </si>
  <si>
    <t>61.60.01</t>
  </si>
  <si>
    <t>Setting up of Heritage/Handicraft Museum at Namchi, South Sikkim (NEC State Share)</t>
  </si>
  <si>
    <t>Other Village Industries</t>
  </si>
  <si>
    <t>District Industries Centre</t>
  </si>
  <si>
    <t>Jorethang Establishment</t>
  </si>
  <si>
    <t>68.61.01</t>
  </si>
  <si>
    <t>Loans for Other General Economic Services</t>
  </si>
  <si>
    <t>General Financial Institutions</t>
  </si>
  <si>
    <t>00.00.01</t>
  </si>
  <si>
    <t>Telecommunication and Electronic Industries</t>
  </si>
  <si>
    <t>Civil Works</t>
  </si>
  <si>
    <t>Flood Control and River Training</t>
  </si>
  <si>
    <t>67.70.71</t>
  </si>
  <si>
    <t>Compensation under the Sikkim Compensation to Victims or their Dependents Scheme, 2011</t>
  </si>
  <si>
    <t>LABOUR</t>
  </si>
  <si>
    <t>Labour and Employment</t>
  </si>
  <si>
    <t>Land Revenue</t>
  </si>
  <si>
    <t>Land Revenue Department</t>
  </si>
  <si>
    <t>23.00.01</t>
  </si>
  <si>
    <t>District Administration</t>
  </si>
  <si>
    <t>Other Establishments</t>
  </si>
  <si>
    <t>Sub-Divisional Establishments</t>
  </si>
  <si>
    <t>60.50.13</t>
  </si>
  <si>
    <t>Rural Housing</t>
  </si>
  <si>
    <t>Relief on Account of Natural Calamities</t>
  </si>
  <si>
    <t>Flood, Cyclones, etc.</t>
  </si>
  <si>
    <t>State Disaster Response Fund</t>
  </si>
  <si>
    <t>Transfer to Reserve Fund and Deposit Accounts- State Disaster Response Fund</t>
  </si>
  <si>
    <t>Transfer to Reserve Funds and Deposit 
Account -State Disaster Response Fund</t>
  </si>
  <si>
    <t>Transfer to Reserve Funds and Deposit Account -State Disaster Response Fund</t>
  </si>
  <si>
    <t>Strengthening of State Disaster Management Authorities and District Disaster Management Authorities in the State</t>
  </si>
  <si>
    <t>National Scheme for Modernization of Police and other Forces</t>
  </si>
  <si>
    <t>19.76.53</t>
  </si>
  <si>
    <t>Major Works (Central Share)</t>
  </si>
  <si>
    <t>Reconstruction of Tashiling Secretariat</t>
  </si>
  <si>
    <t>75.66.53</t>
  </si>
  <si>
    <t>75.67.53</t>
  </si>
  <si>
    <t>DEMAND NO. 24</t>
  </si>
  <si>
    <t>LEGISLATURE</t>
  </si>
  <si>
    <t>Parliament/State/Union Territory Legislatures</t>
  </si>
  <si>
    <t>State/Union Territory Legislatures</t>
  </si>
  <si>
    <t>Legislative Assembly</t>
  </si>
  <si>
    <t>Speaker and Deputy Speaker (Charged)</t>
  </si>
  <si>
    <t xml:space="preserve">Salaries </t>
  </si>
  <si>
    <t>Members</t>
  </si>
  <si>
    <t>Pensions to Legislators</t>
  </si>
  <si>
    <t>Ex-Members of State Legislature</t>
  </si>
  <si>
    <t>60.00.52</t>
  </si>
  <si>
    <t>Motor Vehicles Division</t>
  </si>
  <si>
    <t>27.00.72</t>
  </si>
  <si>
    <t>Ex-gratia Payments for the families of Deceased Drivers</t>
  </si>
  <si>
    <t>Motor Vehicles  Division</t>
  </si>
  <si>
    <t>DEMAND NO. 28</t>
  </si>
  <si>
    <t>PERSONNEL, ADMINISTRATIVE REFORMS, TRAINING AND PUBLIC GRIEVANCES</t>
  </si>
  <si>
    <t>Secretariat - Economic Services</t>
  </si>
  <si>
    <t>Planning and Dev. Department</t>
  </si>
  <si>
    <t>30.00.90</t>
  </si>
  <si>
    <t>DEMAND NO. 30</t>
  </si>
  <si>
    <t>POLICE</t>
  </si>
  <si>
    <t>Crime Investigation &amp; Vigilance</t>
  </si>
  <si>
    <t>Crime Investigation Branch</t>
  </si>
  <si>
    <t>State Police Headquarters</t>
  </si>
  <si>
    <t>Traffic Police</t>
  </si>
  <si>
    <t>19.00.82</t>
  </si>
  <si>
    <t>19.00.84</t>
  </si>
  <si>
    <t>Check-Posts at Other Places (Expenditure to be reimbursed by Government of India)</t>
  </si>
  <si>
    <t>72.00.53</t>
  </si>
  <si>
    <t>Power</t>
  </si>
  <si>
    <t>State Electricity Regulatory Commission</t>
  </si>
  <si>
    <t>00.49.31</t>
  </si>
  <si>
    <t>Integration of New SS &amp; Generating station under North District with existing Central Load Dispatch Centre (CLDC) with facility for energy auditing, East Sikkim (NEC)</t>
  </si>
  <si>
    <t>47.70.53</t>
  </si>
  <si>
    <t>Accelerated Power Development and Reform Programme (APDRP-State Plan)</t>
  </si>
  <si>
    <t>68.00.53</t>
  </si>
  <si>
    <t>Major Work</t>
  </si>
  <si>
    <t>DEMAND NO. 32</t>
  </si>
  <si>
    <t>PRINTING AND STATIONARY</t>
  </si>
  <si>
    <t>Stationery and Printing</t>
  </si>
  <si>
    <t>Government Presses</t>
  </si>
  <si>
    <t>Sikkim Government Press, Gangtok</t>
  </si>
  <si>
    <t>Roads and Bridges Department</t>
  </si>
  <si>
    <t>Maintenance &amp; Repairs of Roads under East District</t>
  </si>
  <si>
    <t>61.72.50</t>
  </si>
  <si>
    <t>Other Charge (Agency Charges)</t>
  </si>
  <si>
    <t>35.44.50</t>
  </si>
  <si>
    <t>Removal of Deficiencies in Existing Network</t>
  </si>
  <si>
    <t>60.45.96</t>
  </si>
  <si>
    <t>60.46.71</t>
  </si>
  <si>
    <t>60.47.71</t>
  </si>
  <si>
    <t>Removal of Deficiencies in Existing 
Network</t>
  </si>
  <si>
    <t>60.47.90</t>
  </si>
  <si>
    <t>Double laning of Sichey - Ranka Road (11km)(NLCPR)</t>
  </si>
  <si>
    <t>60.48.85</t>
  </si>
  <si>
    <t>35.00.74</t>
  </si>
  <si>
    <t>Distribution of GCI Sheets to Rural Poor</t>
  </si>
  <si>
    <t>35.00.77</t>
  </si>
  <si>
    <t>House Upgradation</t>
  </si>
  <si>
    <t>Special Programmes for Rural Development</t>
  </si>
  <si>
    <t>Integrated Rural Development Programme</t>
  </si>
  <si>
    <t>Panchayati Raj</t>
  </si>
  <si>
    <t>Community Development</t>
  </si>
  <si>
    <t>36.45.75</t>
  </si>
  <si>
    <t>36.45.87</t>
  </si>
  <si>
    <t>36.46.83</t>
  </si>
  <si>
    <t>36.47.82</t>
  </si>
  <si>
    <t>36.48.84</t>
  </si>
  <si>
    <t>50.73.53</t>
  </si>
  <si>
    <t>Land Compensation for PMGSY</t>
  </si>
  <si>
    <t>Grant-in-Aid under 1st proviso to Article 275(1) of the Constitution of India</t>
  </si>
  <si>
    <t>Grant-in-Aid under 1st proviso to Article 275(1) of the Constitution of India (ACA)</t>
  </si>
  <si>
    <t>71.72.50</t>
  </si>
  <si>
    <t>39.61.01</t>
  </si>
  <si>
    <t>Nutrition</t>
  </si>
  <si>
    <t>Distribution of Nutritious Food and Beverages</t>
  </si>
  <si>
    <t>60.44.50</t>
  </si>
  <si>
    <t>Assistance and Incentives</t>
  </si>
  <si>
    <t>64.00.31</t>
  </si>
  <si>
    <t>Grants-in-aid to State Sports Association</t>
  </si>
  <si>
    <t>Stadium, Gymnasium and Playgrounds</t>
  </si>
  <si>
    <t>61.00.88</t>
  </si>
  <si>
    <t xml:space="preserve">Construction of Bhaichung Stadium 
</t>
  </si>
  <si>
    <t>61.00.96</t>
  </si>
  <si>
    <t>Upgradation of Mangan Public Ground (NLCPR)</t>
  </si>
  <si>
    <t>61.00.91</t>
  </si>
  <si>
    <t>Collection Charges- Entertainment Tax</t>
  </si>
  <si>
    <t>Smart Cities</t>
  </si>
  <si>
    <t>82.21.81</t>
  </si>
  <si>
    <t>Smart Cities (Central Share)</t>
  </si>
  <si>
    <t>Garbage Disposal</t>
  </si>
  <si>
    <t>62.45.73</t>
  </si>
  <si>
    <t>Construction of Kishan Bazar in two district headquarters (SPA)</t>
  </si>
  <si>
    <t>Development of Small and Medium Towns</t>
  </si>
  <si>
    <t>Jawaharlall Nehru National Urban Renewal Mission</t>
  </si>
  <si>
    <t>71.44.77</t>
  </si>
  <si>
    <t>Development works (Central Share)</t>
  </si>
  <si>
    <t>DEMAND NO. 43</t>
  </si>
  <si>
    <t>PANCHAYATI RAJ INSTITUTE</t>
  </si>
  <si>
    <t>Election</t>
  </si>
  <si>
    <t>Assistance to Gram Panchayats</t>
  </si>
  <si>
    <t>Grant-in-Aid - Salaries</t>
  </si>
  <si>
    <t>Assistance to Zilla Parishads / District Level Panchayats</t>
  </si>
  <si>
    <t>Grants to Zilla Parishads for Administrative Expenses</t>
  </si>
  <si>
    <t>61.00.36</t>
  </si>
  <si>
    <t>Grants to Gram  Panchayats for Administrative Expenses</t>
  </si>
  <si>
    <t>Compensation and Assignments to Local Bodies and Panchayati Raj Institutions</t>
  </si>
  <si>
    <t>Other Miscellaneous Compensations and Assignments</t>
  </si>
  <si>
    <t>DEMAND NO. 46</t>
  </si>
  <si>
    <t>MUNICIPAL AFFAIRS</t>
  </si>
  <si>
    <t>93.00.72</t>
  </si>
  <si>
    <t>Singtam Nagar Panchayat</t>
  </si>
  <si>
    <t>93.00.76</t>
  </si>
  <si>
    <t>Gyalshing Nagar Panchayat</t>
  </si>
  <si>
    <t>93.00.77</t>
  </si>
  <si>
    <t>Mangan Nagar Panchayat</t>
  </si>
  <si>
    <t>Gangtok Municipal Corporation</t>
  </si>
  <si>
    <t>Rangpo Nagar Panchayat</t>
  </si>
  <si>
    <t>Namchi Municipal Council</t>
  </si>
  <si>
    <t>GOVERNOR</t>
  </si>
  <si>
    <t>President, Vice President, Governor, Administrator of Union Territories</t>
  </si>
  <si>
    <t>Governor/Administrator of Union 
Territories</t>
  </si>
  <si>
    <t>Emoluments and Allowances of the Governor / Administrator of Union Territories</t>
  </si>
  <si>
    <t>Household Establishment</t>
  </si>
  <si>
    <t>Governor</t>
  </si>
  <si>
    <t>Personnel, Administrative Reforms, Training and Public Grievances</t>
  </si>
  <si>
    <t>Municipal Affairs</t>
  </si>
  <si>
    <t>Legislature</t>
  </si>
  <si>
    <t>Panchayati Raj Institutions</t>
  </si>
  <si>
    <t>See page 11 of  the Demand for Grants for 2018-19</t>
  </si>
  <si>
    <t>Office complex for Judicial Administration 
(State Share)</t>
  </si>
  <si>
    <t>See page 27 of  the Demand for Grants for 2018-19</t>
  </si>
  <si>
    <t>60.00.54</t>
  </si>
  <si>
    <t>60.00.57</t>
  </si>
  <si>
    <t>60.00.58</t>
  </si>
  <si>
    <t>60.00.89</t>
  </si>
  <si>
    <t>See page 39 of the Demand for Grants for 2018-19</t>
  </si>
  <si>
    <t>60.71.31</t>
  </si>
  <si>
    <t>See page 42 of the Demand for Grants for 2018-19</t>
  </si>
  <si>
    <t>Scheme for Infrastructure Development Private Aided/Unaided Minority Institutes (Elementary/ Secondary/ Sr.Secondary Schools) (IDMI) (Central Share)</t>
  </si>
  <si>
    <t>70.45.90</t>
  </si>
  <si>
    <t>70.46.78</t>
  </si>
  <si>
    <t>Construction of College at Yangthang (SPA)</t>
  </si>
  <si>
    <t>Construction of School Buildings in Sikkim</t>
  </si>
  <si>
    <t>70.68.53</t>
  </si>
  <si>
    <t>See page 44 of the Demand for Grants for 2018-19</t>
  </si>
  <si>
    <t>See page 62 of the Demand for Grants for 2018-19</t>
  </si>
  <si>
    <t>Internal Debt of the State Government (Charged)</t>
  </si>
  <si>
    <t>See page 82 of the Demand for Grants for 2018-19</t>
  </si>
  <si>
    <t>See page 89 of the Demand for Grants for 2018-19</t>
  </si>
  <si>
    <t>See page 107 of the Demand for Grants for 2018-19</t>
  </si>
  <si>
    <t>00.44.88</t>
  </si>
  <si>
    <t xml:space="preserve">TB Free Sikkim </t>
  </si>
  <si>
    <t>Capital Outlay on Medical and Public Health</t>
  </si>
  <si>
    <t>Extension of PHC Building at Yangang</t>
  </si>
  <si>
    <t>See page 123 of the Demand for Grants for 2018-19</t>
  </si>
  <si>
    <t xml:space="preserve"> Salaries of Ministers &amp; Deputy Ministers</t>
  </si>
  <si>
    <t>16.00.67</t>
  </si>
  <si>
    <t>Cold Storage Unit</t>
  </si>
  <si>
    <t>See page 135 of the Demand for Grants for 2018-19</t>
  </si>
  <si>
    <t>See page 144 of the Demand for Grants for 2018-19</t>
  </si>
  <si>
    <t>Management Information System for Data Management</t>
  </si>
  <si>
    <t>See page 146 of the Demand for Grants for 2018-19</t>
  </si>
  <si>
    <t>See page 152 of the Demand for Grants for 2018-19</t>
  </si>
  <si>
    <t>DEMAND NO. 21</t>
  </si>
  <si>
    <t>See page 156 of the Demand for Grants for 2018-19</t>
  </si>
  <si>
    <t>See page 157 of the Demand for Grants for 2018-19</t>
  </si>
  <si>
    <t>Retrofitting of Damaged Government Buildings</t>
  </si>
  <si>
    <t>See page 171 of the Demand for Grants for 2018-19</t>
  </si>
  <si>
    <t>See page 175 of the Demand for Grants for 2018-19</t>
  </si>
  <si>
    <t>See page180 of the Demand for Grants for 2018-19</t>
  </si>
  <si>
    <t>See page 182 of the Demand for Grants for 2018-19</t>
  </si>
  <si>
    <t>Planning Resource Centre (NEC)</t>
  </si>
  <si>
    <t>See page 185 of the Demand for Grants for 2018-19</t>
  </si>
  <si>
    <t>See page 195 of the Demand for Grants for 2018-19</t>
  </si>
  <si>
    <t>Upgradation and Augmentation of Transformers</t>
  </si>
  <si>
    <t>59.00.53</t>
  </si>
  <si>
    <t>See page 216 of the Demand for Grants for 2018-19</t>
  </si>
  <si>
    <t>See page 217 of the Demand for Grants for 2018-19</t>
  </si>
  <si>
    <t>See page 226 of the Demand for Grants for 2018-19</t>
  </si>
  <si>
    <t>Carpeting and Upgradation of Various Roads</t>
  </si>
  <si>
    <t>See page 238 of the Demand for Grants for 2018-19</t>
  </si>
  <si>
    <t>Mangalbarey</t>
  </si>
  <si>
    <t>46.80.11</t>
  </si>
  <si>
    <t>Chief Minister Rural Housing Mission Phase I
(State Share)</t>
  </si>
  <si>
    <t>00.45.79</t>
  </si>
  <si>
    <t>Construction of Foot Bridges in Sikkim (Phase I) 
(State Share of NEC)</t>
  </si>
  <si>
    <t>See page 260 of the Demand for Grants for 2018-19</t>
  </si>
  <si>
    <t>See page280 of the Demand for Grants for 2018-19</t>
  </si>
  <si>
    <t>Youth Welfare Programmes for Non- Students</t>
  </si>
  <si>
    <t>Construction of other Playgrounds</t>
  </si>
  <si>
    <t>See page 283 of the Demand for Grants for 2018-19</t>
  </si>
  <si>
    <t>Revolving Funds for Accidents</t>
  </si>
  <si>
    <t>South Asia Tourism Infrastructure Development Project to Sub-Regional Tourism Development in Sikkim 
(ADB Projects)</t>
  </si>
  <si>
    <t>Other Urban Development Scheme</t>
  </si>
  <si>
    <t>63.45.89</t>
  </si>
  <si>
    <t xml:space="preserve">Upgradation of Melli Bazaar </t>
  </si>
  <si>
    <t>63.45.91</t>
  </si>
  <si>
    <t>Widening of Kazi Road from Kipsa Hotel to Maniram Power Station</t>
  </si>
  <si>
    <t>See page 309 of the Demand for Grants for 2018-19</t>
  </si>
  <si>
    <t>See page 315 of the Demand for Grants for 2018-19</t>
  </si>
  <si>
    <t>Grant-in-aid (Salary) to Municipalities</t>
  </si>
  <si>
    <t>Grant-in-aid ( Salary) to Municipalities</t>
  </si>
  <si>
    <t>Printing and Stationery</t>
  </si>
  <si>
    <t>Personnel, Administrative Reforms and Training, Public Grievances, Career Options and Employment, Skill Development and Chief Minister's Self Employment Scheme</t>
  </si>
  <si>
    <t>02.101</t>
  </si>
  <si>
    <t>00.44.89</t>
  </si>
  <si>
    <t>93.00.71</t>
  </si>
  <si>
    <t>93.00.73</t>
  </si>
  <si>
    <t>93.00.74</t>
  </si>
  <si>
    <t>93.00.75</t>
  </si>
  <si>
    <t>Loan for STCS</t>
  </si>
  <si>
    <t>Repayment of loan Contracted by STCS</t>
  </si>
  <si>
    <t>00.101</t>
  </si>
  <si>
    <t>15.00.84</t>
  </si>
  <si>
    <t>Loan for HUDCO/NIDA</t>
  </si>
  <si>
    <t>00.44.90</t>
  </si>
  <si>
    <t>Gurantee fees &amp; Upfront fees for loan through STCS</t>
  </si>
  <si>
    <t xml:space="preserve">The Supplementary is required for </t>
  </si>
  <si>
    <t>Revision of Honorarium of Aganwadi workers and helpers from 01.04.2018</t>
  </si>
  <si>
    <t>New Head</t>
  </si>
  <si>
    <t>63.72.50</t>
  </si>
  <si>
    <t>Shifting charges of Mangan Hospital</t>
  </si>
  <si>
    <t>43.00.50</t>
  </si>
  <si>
    <t>The Supplementary is required for payment of arrear on account of revision of emoluments of Hon'ble Governor.</t>
  </si>
  <si>
    <t>60.200</t>
  </si>
  <si>
    <t>ADC (Development) Pakyong</t>
  </si>
  <si>
    <t>00.69.13</t>
  </si>
  <si>
    <t>ADC (Development) Soreng</t>
  </si>
  <si>
    <t>00.71.13</t>
  </si>
  <si>
    <t>ADC (Development) Chungthang</t>
  </si>
  <si>
    <t>00.72.13</t>
  </si>
  <si>
    <t>Setting up of National Nutrition Mission (Central Share)</t>
  </si>
  <si>
    <t>Investment in Public sector and other understanding</t>
  </si>
  <si>
    <t>80.190</t>
  </si>
  <si>
    <t>Relief on Account of Natural Calamities, 05.901- Deduct amount met from Calamity Relief Fund</t>
  </si>
  <si>
    <t>CMs Proud Mother Scheme</t>
  </si>
  <si>
    <t>(h)</t>
  </si>
  <si>
    <t>See page 66 of the Demand for Grants for 2018-19</t>
  </si>
  <si>
    <t>See page 103 of the Demand for Grants for 2018-19</t>
  </si>
  <si>
    <t>See page 129 of the Demand for Grants for 2018-19</t>
  </si>
  <si>
    <t>Capacity Building</t>
  </si>
  <si>
    <t>61.00.94</t>
  </si>
  <si>
    <t>Development of Archery Complex at Tathangchen and Indoor Gymnasium for Boxing, Taekwondo, Karate, Wushu at Gangtok (NEC)</t>
  </si>
  <si>
    <t>00.60.71</t>
  </si>
  <si>
    <t>For Gangtok- Garden City</t>
  </si>
  <si>
    <t>Construction of Staircase to Heaven (SPA)</t>
  </si>
  <si>
    <t>00.00.83</t>
  </si>
  <si>
    <t>Financial Support to Students of North Eastern Region (State Share)</t>
  </si>
  <si>
    <t>Capital Outlay on Roads &amp; Bridges, 05.901- Deduct amount met from Sikkim Transport Infrastructure Development Fund</t>
  </si>
  <si>
    <t>Sikkim Integrated Financial Management System</t>
  </si>
  <si>
    <t>29.00.71</t>
  </si>
  <si>
    <t>For providing vocational training to jail inmates</t>
  </si>
  <si>
    <t>Enhancement of Salary</t>
  </si>
  <si>
    <t>Enhancement of Sumptuary &amp; Other Allowances</t>
  </si>
  <si>
    <t>Grant in Aid to Rajya Sainik Board</t>
  </si>
  <si>
    <t>Additional salary of left out temporary employees who have completed 10 years or more on 31/03/2013</t>
  </si>
  <si>
    <t>Border Surveillance System</t>
  </si>
  <si>
    <t>The supplementary is required for payment of salary of adhoc employees due to enhancement of rate</t>
  </si>
  <si>
    <t>For payment of salary of left out temporary employees who have completed 10 years or more on 31/03/2013</t>
  </si>
  <si>
    <t>For furnishing of the SDM Office, Pakyong.</t>
  </si>
  <si>
    <t>The Supplementary is required for:-</t>
  </si>
  <si>
    <t xml:space="preserve">Enhancement of salary </t>
  </si>
  <si>
    <t>Enhancement of pension of ex- MLAs</t>
  </si>
  <si>
    <t>State Share of NEC- Rs. 185.50 lakh for the work Upgradation of Sankhola Sumin Road.</t>
  </si>
  <si>
    <t xml:space="preserve">Construction of New Roads </t>
  </si>
  <si>
    <t xml:space="preserve"> HCMs 32 days tour Scheme for construction of roads in each constituency</t>
  </si>
  <si>
    <t>60.46.80</t>
  </si>
  <si>
    <t>Ongoing Schemes under STIDF</t>
  </si>
  <si>
    <t>Investment in SABCCO</t>
  </si>
  <si>
    <t>Investment</t>
  </si>
  <si>
    <t>Investment of Equity Share from GOI</t>
  </si>
  <si>
    <t>Purchase of Gym equipment for 13 clubs</t>
  </si>
  <si>
    <t>Grant in Aid to various State Sports Association (A &amp; B Grade)</t>
  </si>
  <si>
    <t>State Share of APDRP for the schemes: Diversion of Double Circuit 66KV Transmission Line under EHV (Rs. 16.95 lakh) and Diversion of S/C and  D/C 66 KV Transmission Line under EHV (Rs. 52.66 lakh)</t>
  </si>
  <si>
    <t>For purchase of one vehicle for Traffic police</t>
  </si>
  <si>
    <t>Misc. Distribution Schemes (North) 
(State Plan)</t>
  </si>
  <si>
    <t>Misc. Distribution Schemes (East) 
(State Plan)</t>
  </si>
  <si>
    <t xml:space="preserve">The Supplementary is required for training on printing technology </t>
  </si>
  <si>
    <t>Construction of 20 nos of playgrounds</t>
  </si>
  <si>
    <t>Central Share Rs. 90.20 lakh and State Share Rs. 43.55 lakh</t>
  </si>
  <si>
    <t>Implementation of NLCPR Scheme</t>
  </si>
  <si>
    <t>Compensation in case of death and injuries of paragliding pilots</t>
  </si>
  <si>
    <t>Development and beautification of various tourist spots</t>
  </si>
  <si>
    <t>Implementaion of ADB Project</t>
  </si>
  <si>
    <t>63.45.92</t>
  </si>
  <si>
    <t>Construction of approach road to Old Palace, Gangtok</t>
  </si>
  <si>
    <t>Nayabazar-Jorethang Municipal Council</t>
  </si>
  <si>
    <t>The Supplementary is required for payment of Grants in Aid- Salaries</t>
  </si>
  <si>
    <t>The Supplementary is required for State Share of NEC Scheme</t>
  </si>
  <si>
    <t>60.00.53</t>
  </si>
  <si>
    <t>Heritage Protection Scheme</t>
  </si>
  <si>
    <t>Samman Award</t>
  </si>
  <si>
    <t>Land Compensation of Folk Healer Centre at Assam Lingzey</t>
  </si>
  <si>
    <t>Construction of hostel at Karthok Gumpa</t>
  </si>
  <si>
    <t>State Share of Central Scheme</t>
  </si>
  <si>
    <t>Sherpa Study Centre</t>
  </si>
  <si>
    <t>60.00.60</t>
  </si>
  <si>
    <t>Tamang Study Centre</t>
  </si>
  <si>
    <t>Construction of Playground in various Schools</t>
  </si>
  <si>
    <t>70.73.53</t>
  </si>
  <si>
    <t>Hew Head</t>
  </si>
  <si>
    <t>The Supplementary is required for payment of arrear salary bill of Mr. Wangchuk Tshering Bhutia, ASI</t>
  </si>
  <si>
    <t>60.00.93</t>
  </si>
  <si>
    <t>Sani Dham, Lingmoo</t>
  </si>
  <si>
    <t>Video Conferencing facility at Jails and Courts</t>
  </si>
  <si>
    <t>16.00.69</t>
  </si>
  <si>
    <t>Construction of Green Houses</t>
  </si>
  <si>
    <t>Construction of Samaj Ghar</t>
  </si>
  <si>
    <t>Construction of Club Houses</t>
  </si>
  <si>
    <t>Construction of Community Halls</t>
  </si>
  <si>
    <t>New Heads</t>
  </si>
  <si>
    <t>Construction of 10 numbers of Samaj Ghar</t>
  </si>
  <si>
    <t>Construction of 23 numbers of Club Houses</t>
  </si>
  <si>
    <t>Construction of 83 numbers of Community Halls</t>
  </si>
  <si>
    <t>Construction of Crematorium</t>
  </si>
  <si>
    <t>Construction of Foot Bridges in Sikkim (Phase I) (State Share of NEC)</t>
  </si>
  <si>
    <t>Purchase of Lab equipment for various schools (Rs. 70.00 lakh), purchase of musical instruments for various schools (Rs. 30.00 lakh), purchase of sports materials for various schools (Rs. 50.00 lakh) &amp; organising sports activities in schools (Rs. 30.00 lakhs)</t>
  </si>
  <si>
    <t>Implementaion of Central scheme</t>
  </si>
  <si>
    <t>Pharmacy College, Sajong</t>
  </si>
  <si>
    <t>Essential &amp; basic equipment including Dialysis unit for Namchi District Hospital</t>
  </si>
  <si>
    <t>71.00.13</t>
  </si>
  <si>
    <t>TB Nutrition Allowances</t>
  </si>
  <si>
    <t>Tertiary Care Program (Central Share)</t>
  </si>
  <si>
    <t>(i)</t>
  </si>
  <si>
    <t>Construction of ANM Centre</t>
  </si>
  <si>
    <t>62.00.53</t>
  </si>
  <si>
    <t>(j)</t>
  </si>
  <si>
    <t>Interest payment on account of loan contracted by Health from STCS</t>
  </si>
  <si>
    <t>Administrative expenses of new Nursing College</t>
  </si>
  <si>
    <t>Implementaion of Central Scheme (CSS)</t>
  </si>
  <si>
    <t>(k)</t>
  </si>
  <si>
    <t>Dairy Development</t>
  </si>
  <si>
    <t>Dairy Development Projects</t>
  </si>
  <si>
    <t>06</t>
  </si>
  <si>
    <t>National Plan for Dairy Development</t>
  </si>
  <si>
    <t>06.00.88</t>
  </si>
  <si>
    <t>Animal Husbandry</t>
  </si>
  <si>
    <t>Cattle and Buffalo Development</t>
  </si>
  <si>
    <t>Distribution of Cattle</t>
  </si>
  <si>
    <t>68.00.81</t>
  </si>
  <si>
    <t>68.00.82</t>
  </si>
  <si>
    <t>Distribution of Buffalo</t>
  </si>
  <si>
    <t>Poultry Development</t>
  </si>
  <si>
    <t>Intensive Poultry Development</t>
  </si>
  <si>
    <t>68.44.90</t>
  </si>
  <si>
    <t xml:space="preserve">Poultry Mission </t>
  </si>
  <si>
    <t>Piggery Development</t>
  </si>
  <si>
    <t>Intensive Piggery Development</t>
  </si>
  <si>
    <t>70.44.80</t>
  </si>
  <si>
    <t>Piggery Development Programme</t>
  </si>
  <si>
    <t>Trout Fish Seed</t>
  </si>
  <si>
    <t>Integrated Trout Development Plan</t>
  </si>
  <si>
    <t>Implementation of Central Scheme</t>
  </si>
  <si>
    <t xml:space="preserve">e- District </t>
  </si>
  <si>
    <t xml:space="preserve">AMC for the project: State Service Delivery Gateway </t>
  </si>
  <si>
    <t>Maintenance of Tashiling Secretariat Complex Building</t>
  </si>
  <si>
    <t>61.71.27</t>
  </si>
  <si>
    <t>Work under Flood/Landslide (NDRF)</t>
  </si>
  <si>
    <t>Construction of Civil Defence Training Institute (Central Share)</t>
  </si>
  <si>
    <t xml:space="preserve">* </t>
  </si>
  <si>
    <t>For payment of salary of left out temporary employees who have completed 10 years or more on 
31/03/2013</t>
  </si>
  <si>
    <t>State Share of NLCPR for the schemes: Remodelling of Power Distibution System at Rangpo Town, East Sikkim (Rs. 25.92 lakh), Remodelling of Electrical Installation including System Improvement Works at Rhenock Bazar and adjoining areas in East Sikkim (Rs. 49.74 lakh)</t>
  </si>
  <si>
    <t>Implementaion of Central Scheme</t>
  </si>
  <si>
    <t>The Supplementary is required as State Share of the following NLCPR Schemes:-</t>
  </si>
  <si>
    <t>Water Distribution Network for Singtam Town, East Sikkim (Rs. 13.12 lakh)</t>
  </si>
  <si>
    <t>Water Supply Scheme for Melli Bazar, South Sikkim (Rs. 10.42 lakh)</t>
  </si>
  <si>
    <t>Reimbursement received from Government of India</t>
  </si>
  <si>
    <t>Carpeting of road from North District Highway to Phodong Gumpa (Rs. 50.00 lakh)</t>
  </si>
  <si>
    <t>67</t>
  </si>
  <si>
    <t>Construction of various Schools in Sikkim (SPA)</t>
  </si>
  <si>
    <t>70.67.53</t>
  </si>
  <si>
    <t>16.00.83</t>
  </si>
  <si>
    <t>Revolving Fund to SIMFED</t>
  </si>
  <si>
    <t>Department of Personnel, AR &amp; Training</t>
  </si>
  <si>
    <t>29.00.13</t>
  </si>
  <si>
    <t>The supplementary is required for various administrative expenditures</t>
  </si>
  <si>
    <t>65.00.62</t>
  </si>
  <si>
    <t>Gymnasium at White Hall, Gangtok</t>
  </si>
  <si>
    <t>60.44.27</t>
  </si>
  <si>
    <t>State Share of SPA- Construction of Kisan Bazar at Namchi, South Sikkim (Rs. 600.00 lakh) and Kisan Bazar at Gangtok (Rs. 50.00 lakh)</t>
  </si>
  <si>
    <t>00.00.76</t>
  </si>
  <si>
    <t>Distribution of Water Filter to Urban Poor</t>
  </si>
  <si>
    <t>additional administrative expenditure</t>
  </si>
  <si>
    <t>Construction of Sanga Choling Gumpa at Teendharey, Bhasmay, East Pandam (Rs. 50.00 lakh)</t>
  </si>
  <si>
    <t>Grant in Aid for Gumpa, Mandir, Church, Mangkhim and Masjid (Rs. 900.00 lakh)</t>
  </si>
  <si>
    <t>16.00.84</t>
  </si>
  <si>
    <t>Plasticulture (Construction of Green House)</t>
  </si>
  <si>
    <t>36.45.90</t>
  </si>
  <si>
    <t xml:space="preserve">Water Supply Scheme at Amba, Taza and Tareythang (NLCPR) </t>
  </si>
  <si>
    <t>Schemes funded under NABARD</t>
  </si>
  <si>
    <t>36.73.53</t>
  </si>
  <si>
    <t>50.71.53</t>
  </si>
  <si>
    <t>Construction of Foot Bridges in Sikkim 
(Central Share)</t>
  </si>
  <si>
    <t>Construction of Foot Bridges in Sikkim (Phase I) (NEC)</t>
  </si>
  <si>
    <t>50.72.53</t>
  </si>
  <si>
    <t>Special repairs, facelifting, providing furniture and other allied works at various residential and non-residential government buildings in and around Gangtok (35 nos.) in 2014</t>
  </si>
  <si>
    <t>FIRST SUPPLEMENTARY DEMANDS FOR GRANTS  2018-19</t>
  </si>
  <si>
    <t>Printing &amp; Stationery</t>
  </si>
  <si>
    <t>Horticulture</t>
  </si>
  <si>
    <t>Non Laspable Pool of Central Resources (NLCPR)</t>
  </si>
  <si>
    <t>Unspent balance of NEC</t>
  </si>
  <si>
    <t xml:space="preserve">Funding of the First Supplementary </t>
  </si>
  <si>
    <t>Surrender of funds from State Sector</t>
  </si>
  <si>
    <t>Through additional revenue</t>
  </si>
  <si>
    <t xml:space="preserve">Savings </t>
  </si>
  <si>
    <t>Receipt from Ministry of Finance, GOI</t>
  </si>
  <si>
    <t>xxvi)</t>
  </si>
  <si>
    <t>xxvii)</t>
  </si>
  <si>
    <t>xxviii)</t>
  </si>
  <si>
    <t>xx)</t>
  </si>
  <si>
    <t>Integrated Development of Fisheries 
(Central Share)</t>
  </si>
  <si>
    <t>Ramanuj Vedic Gurukulam, Neopaney Gaon, Rumtek</t>
  </si>
  <si>
    <t>Construction of Model School in Sikkim (State Share)</t>
  </si>
  <si>
    <t>Umbrella Programme for Development of Minorities</t>
  </si>
  <si>
    <t>The Supplementary is required for settlement of pending liabilities for construction of EVM warehouse in all the four districts.</t>
  </si>
  <si>
    <t>Unspent balance of SPA</t>
  </si>
  <si>
    <t>Procurement for 4 vehicles for SDMs</t>
  </si>
  <si>
    <t>The Supplementary is required due to enhancement of rate of Ex-gratia payment from Rs 3.00 lakh to Rs 5.00 lakh.</t>
  </si>
  <si>
    <t>Construction of Water Supply Scheme in Pakyong, East Sikkim (Rs. 18.00 lakh)</t>
  </si>
  <si>
    <t>Upgradation and carpeting along approach road to Uttarey Sr. Secondary School, West Sikkim</t>
  </si>
  <si>
    <t>Payment of lawyer fees and other expenses related to the Highway Cell of the Department</t>
  </si>
  <si>
    <t>Construction of approch road to Sub- Division Vet Hospital at Phodong, North Sikkim (Rs. 40.00 lakh)</t>
  </si>
  <si>
    <t xml:space="preserve">Upgradation of Melli-Payong Road to Mellidara and Kerabari Road (ISC) 
(Central Share) 
</t>
  </si>
  <si>
    <t>Upgadation and carpeting of road from Liching Golai to Uttarey via Bandukhey in 
West Sikkim</t>
  </si>
  <si>
    <t>Emergency Surfacing Works and Upgradation of Approach to Himalayan Orchid Centre and Lingzey Assam Road (Km 1st to 8th) (SIDF) 
(Central Share)</t>
  </si>
  <si>
    <t>Interest payment of Loan for HUDCO/ NIDA</t>
  </si>
  <si>
    <t>Fruit Saplings</t>
  </si>
  <si>
    <t>State Capital Development (Gangtok)</t>
  </si>
  <si>
    <t>Upkeep of Town</t>
  </si>
  <si>
    <t>62.44.50</t>
  </si>
  <si>
    <t>Making Liveable Cities- Policy Initiatives- TERI</t>
  </si>
  <si>
    <t>00.00.77</t>
  </si>
  <si>
    <t>Distribution of Cooker</t>
  </si>
  <si>
    <t>Census Survey &amp; Statistics</t>
  </si>
  <si>
    <t>Survey and Statistics</t>
  </si>
  <si>
    <t>Vital Statistics</t>
  </si>
  <si>
    <t>Survey &amp; Research</t>
  </si>
  <si>
    <t>61.00.70</t>
  </si>
  <si>
    <t>Construction of Sikkim Medical College</t>
  </si>
  <si>
    <t>Extension of 11 KV Transmission line and installation of 25 KVA Sub- Station, replacement of damaged LT Line and extention of LT Lines, Street lighting at Upper Phodong, North Sikkim (State Plan)</t>
  </si>
  <si>
    <r>
      <t xml:space="preserve">        Subject :</t>
    </r>
    <r>
      <rPr>
        <b/>
        <u/>
        <sz val="11"/>
        <rFont val="Times New Roman"/>
        <family val="1"/>
      </rPr>
      <t xml:space="preserve"> First Batch of Supplementary Demands for Grants, 2018-19</t>
    </r>
    <r>
      <rPr>
        <sz val="11"/>
        <rFont val="Times New Roman"/>
        <family val="1"/>
      </rPr>
      <t xml:space="preserve">
                    The first batch of Supplementary Demands for Grants for 2018-19 includes 35  grants and appropriations.  Approval of the Legislative Assembly is sought to authorise gross additional expenditure of   </t>
    </r>
    <r>
      <rPr>
        <sz val="11"/>
        <rFont val="Rupee Foradian"/>
        <family val="2"/>
      </rPr>
      <t xml:space="preserve">` </t>
    </r>
    <r>
      <rPr>
        <sz val="11"/>
        <rFont val="Times New Roman"/>
        <family val="1"/>
      </rPr>
      <t xml:space="preserve">68132.62 lakh comprising of </t>
    </r>
    <r>
      <rPr>
        <sz val="11"/>
        <rFont val="Rupee Foradian"/>
        <family val="2"/>
      </rPr>
      <t>`</t>
    </r>
    <r>
      <rPr>
        <sz val="11"/>
        <rFont val="Times New Roman"/>
        <family val="1"/>
      </rPr>
      <t xml:space="preserve"> 28126.91 lakh on Revenue Account and </t>
    </r>
    <r>
      <rPr>
        <sz val="11"/>
        <rFont val="Rupee Foradian"/>
        <family val="2"/>
      </rPr>
      <t xml:space="preserve"> `</t>
    </r>
    <r>
      <rPr>
        <sz val="11"/>
        <rFont val="Times New Roman"/>
        <family val="1"/>
      </rPr>
      <t xml:space="preserve"> 40005.71 lakh on Capital Account. Of this, the proposals involving net cash outgo aggregates to </t>
    </r>
    <r>
      <rPr>
        <sz val="11"/>
        <rFont val="Rupee Foradian"/>
        <family val="2"/>
      </rPr>
      <t xml:space="preserve">` </t>
    </r>
    <r>
      <rPr>
        <sz val="11"/>
        <rFont val="Times New Roman"/>
        <family val="1"/>
      </rPr>
      <t xml:space="preserve">56137.61 lakh. </t>
    </r>
  </si>
  <si>
    <t>Finance, Revenue &amp; Expenditure</t>
  </si>
  <si>
    <t>Token provision for SIFMS version 2.0</t>
  </si>
  <si>
    <t xml:space="preserve">Repayment of loan </t>
  </si>
  <si>
    <t>Beautification of Urban Areas</t>
  </si>
  <si>
    <t>The supplementary is required for:-</t>
  </si>
  <si>
    <t>The Supplementary is required for implementation of various works under the scheme: Flood Control and River Training</t>
  </si>
  <si>
    <t>Installation of 100 KV Sub-station New LT Line for newly constructed CMRHM at Sardong and Bakcha Labi under Phensong GPU  (Rs. 20.42 lakh), Installation of 63 KVA Sub Station at Paney, Phensong GPU (Rs. 5.73 lakh)</t>
  </si>
  <si>
    <t>Extension of line at Pabyuick Naitam Village, East Sikkim (Rs. 5.05 lakh) and 53 nos. of additional electric poles and lines (Rs. 200.00 lakh)</t>
  </si>
  <si>
    <t>Purchase of vehicle of Chairman, SSERC</t>
  </si>
  <si>
    <t>Loans for Other General Economic 
Services</t>
  </si>
  <si>
    <t>M.H.  *</t>
  </si>
  <si>
    <t>Major Renovation and Upgradation of sports complex at White Hall</t>
  </si>
  <si>
    <t>xiv)</t>
  </si>
  <si>
    <t>xxx)</t>
  </si>
  <si>
    <t>xxxi)</t>
  </si>
  <si>
    <t>xxix)</t>
  </si>
  <si>
    <t>xxxii)</t>
  </si>
  <si>
    <t>xxxiii)</t>
  </si>
  <si>
    <t>Distribution of Cow</t>
  </si>
  <si>
    <t>National Programme for Dairy Development (State Share)</t>
  </si>
  <si>
    <t>Construction of additional work at Bunglow No. 13 and 13 (b) at VIP Colony, Gangtok (Rs. 31.66 lakh), Yard Development and construction of boundary fencing of Bunglow No. 14 allotted to Hon'ble Justice Shri. Bhaskar Raj Pradhan, Judge, High Court of Sikkim at VIP Complex ( Rs. 55.41 lakh)</t>
  </si>
  <si>
    <t>Construction of Ngadag Sempa Chenpo Statue at Yuksam</t>
  </si>
  <si>
    <t>Construction of 14 nos of on-going school buildings</t>
  </si>
  <si>
    <t>Sikkim Integrated Financial Management System Version 2.0 (SIFMS)</t>
  </si>
  <si>
    <t>Payment of wages due to enhancement of rate</t>
  </si>
  <si>
    <t>For payment of Biodiversity Conference fee to Mrs. Vandana Shiva, purchase of vehicle, quarter repair, salary and office expenses of Advisor, vehicle for APCCF, pending liabilities for Kitchudumra</t>
  </si>
  <si>
    <t>M.H. *</t>
  </si>
  <si>
    <t>Survey &amp; Research on Suicides &amp; Substance Abuse</t>
  </si>
  <si>
    <t>State Share for ANM Schools at Kyongsa, Gyalshing &amp; Chuwatar, Singtam</t>
  </si>
  <si>
    <t>State Share of Central Scheme (NEC): Procurement of dental chairs, equipment and dental lab. facilities at STNM Hospital</t>
  </si>
  <si>
    <t>Gurantee fees of Rs 3.00 crore and upfront fees of Rs.35.50 lakhs towards the term loan for the proposed 1000 bedded multi speciality hospital of Rs. 300.00 crore availed through STCS</t>
  </si>
  <si>
    <t>Hike of honorarium of ASHA workers from Rs.3000 to Rs.6000.</t>
  </si>
  <si>
    <t>IBS,  GERD &amp; Hep. B Conference</t>
  </si>
  <si>
    <t>IT for Chief Minister's Office</t>
  </si>
  <si>
    <t>For purchase of fire fighting equipment for Sikkim House and Sewa Bhawan, New Delhi</t>
  </si>
  <si>
    <t>Purchase of saplings for guava, pineapple and other fruits</t>
  </si>
  <si>
    <t xml:space="preserve">Implementation of a  single service delivery portal </t>
  </si>
  <si>
    <t>Development of the portal: Sikkim Data Sharing and Accessibility Platform (SDSAP)</t>
  </si>
  <si>
    <t>Implementation of Border Surveillance System to enhnance security measures at the border.</t>
  </si>
  <si>
    <t>60.45.69</t>
  </si>
  <si>
    <t>State Share of NLCPR- Rs. 87.00 lakh for the work Replacement of Suspension Bridge 85.00 mtrs over Rangpo khola along Pakyong Machong Rolep Road and Rs. 30.08 lakh for the work Construction of Link Road from Middle Tumin to Dhanbari via Namnang</t>
  </si>
  <si>
    <t>Village Water Supply Scheme 
(HCM's Tour)</t>
  </si>
  <si>
    <t>Village Water Supply Scheme
(HCM's Tour)</t>
  </si>
  <si>
    <t>Construction of 32 numbers of Crematorium</t>
  </si>
  <si>
    <t>Pradhan Mantri Gram Sadak Yojana (PMGSY) (State Share)</t>
  </si>
  <si>
    <t>Special Nutrition Programmes</t>
  </si>
  <si>
    <t xml:space="preserve">Capital Outlay on Welfare of Scheduled Castes, Scheduled Tribes, Other Backward Classes and Minorities </t>
  </si>
  <si>
    <t>Supplementary is required for:-</t>
  </si>
  <si>
    <t>State Share of NLCPR Schemes for the scheme : Tourist wayside amenities, toilet for all aged and differently abled along enroute Nathula in East Sikkim- (Rs. 9.92 lakh)</t>
  </si>
  <si>
    <t>Grants to Zilla Parishads for 
Administrative Expenses</t>
  </si>
  <si>
    <t>revision of honorarium of Zilla and Gram Panchyat members.</t>
  </si>
  <si>
    <t>Purchase of new transformers</t>
  </si>
  <si>
    <t>Guarantee fees @ 1% towards loan contracted by HUDCO (Rs.200.00 Crore) &amp; NABARD Infrstructure Development Assistance (NIDA) (Rs. 130.81 Crore)</t>
  </si>
  <si>
    <t>Interest payment of  loans contracted by HUDCO (Rs.200.00 Crore) &amp; NIDA (Rs 130.81 Crore)</t>
  </si>
  <si>
    <t>See page 294 of the Demand for Grants for 2018-19</t>
  </si>
</sst>
</file>

<file path=xl/styles.xml><?xml version="1.0" encoding="utf-8"?>
<styleSheet xmlns="http://schemas.openxmlformats.org/spreadsheetml/2006/main">
  <numFmts count="30">
    <numFmt numFmtId="44" formatCode="_(&quot;$&quot;* #,##0.00_);_(&quot;$&quot;* \(#,##0.00\);_(&quot;$&quot;* &quot;-&quot;??_);_(@_)"/>
    <numFmt numFmtId="43" formatCode="_(* #,##0.00_);_(* \(#,##0.00\);_(* &quot;-&quot;??_);_(@_)"/>
    <numFmt numFmtId="164" formatCode="_ * #,##0.00_ ;_ * \-#,##0.00_ ;_ * &quot;-&quot;??_ ;_ @_ "/>
    <numFmt numFmtId="165" formatCode="_-* #,##0.00\ _k_r_-;\-* #,##0.00\ _k_r_-;_-* &quot;-&quot;??\ _k_r_-;_-@_-"/>
    <numFmt numFmtId="166" formatCode="0_)"/>
    <numFmt numFmtId="167" formatCode="0#"/>
    <numFmt numFmtId="168" formatCode="0##"/>
    <numFmt numFmtId="169" formatCode="##"/>
    <numFmt numFmtId="170" formatCode="0000##"/>
    <numFmt numFmtId="171" formatCode="00000#"/>
    <numFmt numFmtId="172" formatCode="00.00#"/>
    <numFmt numFmtId="173" formatCode="00.###"/>
    <numFmt numFmtId="174" formatCode="00.#00"/>
    <numFmt numFmtId="175" formatCode="00.000"/>
    <numFmt numFmtId="176" formatCode="0#.###"/>
    <numFmt numFmtId="177" formatCode="0#.#00"/>
    <numFmt numFmtId="178" formatCode="0#.000"/>
    <numFmt numFmtId="179" formatCode="00.00"/>
    <numFmt numFmtId="180" formatCode="0;[Red]0"/>
    <numFmt numFmtId="181" formatCode="00"/>
    <numFmt numFmtId="182" formatCode="_(* #,##0_);_(* \(#,##0\);_(* &quot;-&quot;??_);_(@_)"/>
    <numFmt numFmtId="183" formatCode="00.0#0"/>
    <numFmt numFmtId="184" formatCode="00#"/>
    <numFmt numFmtId="185" formatCode="00.#0"/>
    <numFmt numFmtId="186" formatCode="_ * #,##0_ ;_ * \-#,##0_ ;_ * &quot;-&quot;??_ ;_ @_ "/>
    <numFmt numFmtId="187" formatCode="00.##0"/>
    <numFmt numFmtId="188" formatCode="0#.00#"/>
    <numFmt numFmtId="189" formatCode="00.\4\4"/>
    <numFmt numFmtId="190" formatCode="0#.0#0"/>
    <numFmt numFmtId="191" formatCode="##.##.#0"/>
  </numFmts>
  <fonts count="54">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b/>
      <sz val="12"/>
      <name val="Times New Roman"/>
      <family val="1"/>
    </font>
    <font>
      <sz val="11"/>
      <name val="Times New Roman"/>
      <family val="1"/>
    </font>
    <font>
      <b/>
      <sz val="11"/>
      <name val="Times New Roman"/>
      <family val="1"/>
    </font>
    <font>
      <i/>
      <sz val="10"/>
      <name val="Rupee Foradian"/>
      <family val="2"/>
    </font>
    <font>
      <sz val="10"/>
      <name val="Arial"/>
      <family val="2"/>
    </font>
    <font>
      <b/>
      <i/>
      <sz val="11"/>
      <name val="Times New Roman"/>
      <family val="1"/>
    </font>
    <font>
      <b/>
      <i/>
      <sz val="11"/>
      <name val="Rupee Foradian"/>
      <family val="2"/>
    </font>
    <font>
      <sz val="10"/>
      <name val="Arial"/>
      <family val="2"/>
    </font>
    <font>
      <sz val="10"/>
      <name val="Arial"/>
      <family val="2"/>
    </font>
    <font>
      <b/>
      <u/>
      <sz val="11"/>
      <name val="Times New Roman"/>
      <family val="1"/>
    </font>
    <font>
      <sz val="10"/>
      <name val="Arial"/>
      <family val="2"/>
    </font>
    <font>
      <sz val="11"/>
      <name val="Rupee Foradian"/>
      <family val="2"/>
    </font>
    <font>
      <b/>
      <sz val="10.5"/>
      <name val="Times New Roman"/>
      <family val="1"/>
    </font>
    <font>
      <sz val="10.5"/>
      <name val="Times New Roman"/>
      <family val="1"/>
    </font>
    <font>
      <i/>
      <sz val="10.5"/>
      <name val="Times New Roman"/>
      <family val="1"/>
    </font>
    <font>
      <i/>
      <sz val="10.5"/>
      <name val="Rupee Foradian"/>
      <family val="2"/>
    </font>
    <font>
      <b/>
      <sz val="9"/>
      <color indexed="81"/>
      <name val="Tahoma"/>
      <family val="2"/>
    </font>
    <font>
      <sz val="9"/>
      <color indexed="81"/>
      <name val="Tahoma"/>
      <family val="2"/>
    </font>
    <font>
      <sz val="9"/>
      <name val="Times New Roman"/>
      <family val="1"/>
    </font>
    <font>
      <sz val="10"/>
      <color theme="1"/>
      <name val="Times New Roman"/>
      <family val="1"/>
    </font>
    <font>
      <b/>
      <sz val="10"/>
      <color theme="1"/>
      <name val="Times New Roman"/>
      <family val="1"/>
    </font>
    <font>
      <i/>
      <sz val="10"/>
      <color theme="1"/>
      <name val="Times New Roman"/>
      <family val="1"/>
    </font>
    <font>
      <b/>
      <sz val="9"/>
      <color theme="1"/>
      <name val="Times New Roman"/>
      <family val="1"/>
    </font>
    <font>
      <b/>
      <i/>
      <sz val="10"/>
      <color theme="1"/>
      <name val="Times New Roman"/>
      <family val="1"/>
    </font>
    <font>
      <b/>
      <sz val="9"/>
      <name val="Times New Roman"/>
      <family val="1"/>
    </font>
    <font>
      <b/>
      <u/>
      <sz val="10"/>
      <color theme="1"/>
      <name val="Times New Roman"/>
      <family val="1"/>
    </font>
    <font>
      <i/>
      <sz val="10"/>
      <color theme="1"/>
      <name val="Rupee Foradian"/>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double">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9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184" fontId="2" fillId="0" borderId="0" applyFont="0" applyFill="0" applyBorder="0" applyAlignment="0" applyProtection="0"/>
    <xf numFmtId="184" fontId="2" fillId="0" borderId="0" applyFont="0" applyFill="0" applyBorder="0" applyAlignment="0" applyProtection="0"/>
    <xf numFmtId="0" fontId="16" fillId="0" borderId="0"/>
    <xf numFmtId="166" fontId="16"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6" fillId="0" borderId="0" applyAlignment="0"/>
    <xf numFmtId="0" fontId="16" fillId="0" borderId="0"/>
    <xf numFmtId="44" fontId="16" fillId="0" borderId="0"/>
  </cellStyleXfs>
  <cellXfs count="2245">
    <xf numFmtId="0" fontId="0" fillId="0" borderId="0" xfId="0"/>
    <xf numFmtId="0" fontId="23" fillId="0" borderId="0" xfId="52" applyFont="1" applyFill="1" applyProtection="1"/>
    <xf numFmtId="0" fontId="23" fillId="0" borderId="0" xfId="52" applyFont="1" applyFill="1" applyBorder="1" applyAlignment="1" applyProtection="1">
      <alignment horizontal="left" vertical="top" wrapText="1"/>
    </xf>
    <xf numFmtId="0" fontId="23" fillId="0" borderId="0" xfId="52" applyFont="1" applyFill="1" applyBorder="1" applyAlignment="1" applyProtection="1">
      <alignment horizontal="right" vertical="top" wrapText="1"/>
    </xf>
    <xf numFmtId="0" fontId="23" fillId="0" borderId="0" xfId="52" applyFont="1" applyFill="1" applyBorder="1" applyAlignment="1" applyProtection="1"/>
    <xf numFmtId="0" fontId="23" fillId="0" borderId="0" xfId="51" applyNumberFormat="1" applyFont="1" applyFill="1" applyBorder="1" applyAlignment="1" applyProtection="1">
      <alignment horizontal="right"/>
    </xf>
    <xf numFmtId="0" fontId="23" fillId="0" borderId="0" xfId="0" applyFont="1" applyFill="1" applyBorder="1" applyAlignment="1">
      <alignment vertical="top" wrapText="1"/>
    </xf>
    <xf numFmtId="0" fontId="23" fillId="0" borderId="0" xfId="0" applyFont="1" applyFill="1" applyAlignment="1">
      <alignment wrapText="1"/>
    </xf>
    <xf numFmtId="0" fontId="23" fillId="0" borderId="0" xfId="46" applyFont="1" applyFill="1"/>
    <xf numFmtId="0" fontId="23" fillId="0" borderId="0" xfId="0" applyFont="1" applyFill="1" applyAlignment="1">
      <alignment horizontal="center" wrapText="1"/>
    </xf>
    <xf numFmtId="0" fontId="23" fillId="0" borderId="0" xfId="0" applyFont="1" applyFill="1" applyAlignment="1">
      <alignment vertical="top" wrapText="1"/>
    </xf>
    <xf numFmtId="0" fontId="28" fillId="0" borderId="0" xfId="0" applyFont="1"/>
    <xf numFmtId="0" fontId="28" fillId="0" borderId="0" xfId="0" applyFont="1" applyAlignment="1">
      <alignment horizontal="center" vertical="top"/>
    </xf>
    <xf numFmtId="0" fontId="28" fillId="0" borderId="0" xfId="0" applyFont="1" applyAlignment="1">
      <alignment horizontal="center"/>
    </xf>
    <xf numFmtId="0" fontId="29" fillId="0" borderId="0" xfId="0" applyFont="1"/>
    <xf numFmtId="0" fontId="23" fillId="0" borderId="0" xfId="44" applyFont="1" applyFill="1"/>
    <xf numFmtId="0" fontId="23" fillId="0" borderId="0" xfId="44" applyNumberFormat="1" applyFont="1" applyFill="1"/>
    <xf numFmtId="0" fontId="23" fillId="0" borderId="0" xfId="48" applyFont="1" applyFill="1" applyBorder="1" applyAlignment="1">
      <alignment horizontal="left" vertical="top" wrapText="1"/>
    </xf>
    <xf numFmtId="0" fontId="23" fillId="0" borderId="0" xfId="48" applyFont="1" applyFill="1" applyBorder="1" applyAlignment="1">
      <alignment horizontal="right" vertical="top" wrapText="1"/>
    </xf>
    <xf numFmtId="0" fontId="22" fillId="0" borderId="0" xfId="48" applyFont="1" applyFill="1" applyBorder="1" applyAlignment="1" applyProtection="1">
      <alignment horizontal="left" vertical="top" wrapText="1"/>
    </xf>
    <xf numFmtId="0" fontId="23" fillId="0" borderId="0" xfId="48" applyNumberFormat="1" applyFont="1" applyFill="1"/>
    <xf numFmtId="0" fontId="23" fillId="0" borderId="0" xfId="48" applyNumberFormat="1" applyFont="1" applyFill="1" applyAlignment="1">
      <alignment horizontal="right"/>
    </xf>
    <xf numFmtId="0" fontId="23" fillId="0" borderId="0" xfId="48" applyNumberFormat="1" applyFont="1" applyFill="1" applyBorder="1" applyAlignment="1">
      <alignment horizontal="right"/>
    </xf>
    <xf numFmtId="0" fontId="22" fillId="0" borderId="0" xfId="48" applyFont="1" applyFill="1" applyBorder="1" applyAlignment="1">
      <alignment horizontal="right" vertical="top" wrapText="1"/>
    </xf>
    <xf numFmtId="0" fontId="22" fillId="0" borderId="0" xfId="48" applyFont="1" applyFill="1" applyBorder="1" applyAlignment="1">
      <alignment vertical="top" wrapText="1"/>
    </xf>
    <xf numFmtId="167" fontId="23" fillId="0" borderId="0" xfId="48" applyNumberFormat="1" applyFont="1" applyFill="1" applyBorder="1" applyAlignment="1">
      <alignment horizontal="right" vertical="top" wrapText="1"/>
    </xf>
    <xf numFmtId="0" fontId="23" fillId="0" borderId="0" xfId="48" applyFont="1" applyFill="1" applyBorder="1" applyAlignment="1" applyProtection="1">
      <alignment vertical="top" wrapText="1"/>
    </xf>
    <xf numFmtId="0" fontId="23" fillId="0" borderId="0" xfId="48" applyFont="1" applyFill="1" applyBorder="1" applyAlignment="1" applyProtection="1">
      <alignment horizontal="left" vertical="top" wrapText="1"/>
    </xf>
    <xf numFmtId="0" fontId="23" fillId="0" borderId="0" xfId="48" applyNumberFormat="1" applyFont="1" applyFill="1" applyBorder="1" applyAlignment="1" applyProtection="1">
      <alignment horizontal="right"/>
    </xf>
    <xf numFmtId="178" fontId="22" fillId="0" borderId="0" xfId="48" applyNumberFormat="1" applyFont="1" applyFill="1" applyBorder="1" applyAlignment="1">
      <alignment horizontal="right" vertical="top" wrapText="1"/>
    </xf>
    <xf numFmtId="0" fontId="23" fillId="0" borderId="10" xfId="48" applyNumberFormat="1" applyFont="1" applyFill="1" applyBorder="1" applyAlignment="1" applyProtection="1">
      <alignment horizontal="right"/>
    </xf>
    <xf numFmtId="49" fontId="23" fillId="0" borderId="0" xfId="48" applyNumberFormat="1" applyFont="1" applyFill="1" applyBorder="1" applyAlignment="1">
      <alignment horizontal="right" vertical="top" wrapText="1"/>
    </xf>
    <xf numFmtId="0" fontId="23" fillId="0" borderId="10" xfId="48" applyFont="1" applyFill="1" applyBorder="1" applyAlignment="1">
      <alignment horizontal="lef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0" xfId="52" applyFont="1" applyFill="1" applyBorder="1" applyAlignment="1" applyProtection="1">
      <alignment vertical="top" wrapText="1"/>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6" applyFont="1" applyFill="1" applyAlignment="1">
      <alignment horizontal="center" vertical="top"/>
    </xf>
    <xf numFmtId="0" fontId="23" fillId="0" borderId="0" xfId="46" applyFont="1" applyFill="1" applyAlignment="1">
      <alignment horizontal="left" vertical="top" wrapText="1"/>
    </xf>
    <xf numFmtId="0" fontId="23" fillId="0" borderId="0" xfId="44" applyNumberFormat="1" applyFont="1" applyFill="1" applyBorder="1" applyAlignment="1" applyProtection="1">
      <alignment horizontal="right"/>
    </xf>
    <xf numFmtId="171"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0" fontId="22" fillId="0" borderId="11" xfId="44" applyFont="1" applyFill="1" applyBorder="1" applyAlignment="1" applyProtection="1">
      <alignment horizontal="left" vertical="top" wrapText="1"/>
    </xf>
    <xf numFmtId="167"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3" fillId="0" borderId="0" xfId="44" applyFont="1" applyFill="1" applyAlignment="1"/>
    <xf numFmtId="0" fontId="23" fillId="0" borderId="0" xfId="44" applyNumberFormat="1" applyFont="1" applyFill="1" applyAlignment="1">
      <alignment horizontal="right" wrapText="1"/>
    </xf>
    <xf numFmtId="0" fontId="22" fillId="0" borderId="0" xfId="44" applyFont="1" applyFill="1" applyBorder="1" applyAlignment="1">
      <alignment vertical="top" wrapText="1"/>
    </xf>
    <xf numFmtId="0" fontId="23" fillId="0" borderId="11" xfId="44" applyNumberFormat="1" applyFont="1" applyFill="1" applyBorder="1" applyAlignment="1" applyProtection="1">
      <alignment horizontal="right" wrapText="1"/>
    </xf>
    <xf numFmtId="0" fontId="23" fillId="0" borderId="0" xfId="44" applyFont="1" applyFill="1" applyBorder="1"/>
    <xf numFmtId="0" fontId="22" fillId="0" borderId="10" xfId="44" applyFont="1" applyFill="1" applyBorder="1" applyAlignment="1" applyProtection="1">
      <alignment horizontal="left"/>
    </xf>
    <xf numFmtId="0" fontId="23" fillId="0" borderId="0" xfId="44" applyNumberFormat="1" applyFont="1" applyFill="1" applyBorder="1" applyAlignment="1">
      <alignment horizontal="right" wrapText="1"/>
    </xf>
    <xf numFmtId="0" fontId="22" fillId="0" borderId="0" xfId="0" applyFont="1" applyFill="1" applyBorder="1" applyAlignment="1">
      <alignment horizontal="left"/>
    </xf>
    <xf numFmtId="0" fontId="23" fillId="0" borderId="0" xfId="53" applyFont="1" applyFill="1"/>
    <xf numFmtId="0" fontId="32" fillId="0" borderId="0" xfId="0" applyFont="1" applyFill="1" applyBorder="1" applyAlignment="1">
      <alignment horizontal="right"/>
    </xf>
    <xf numFmtId="172" fontId="22" fillId="0" borderId="0" xfId="44" applyNumberFormat="1" applyFont="1" applyFill="1" applyAlignment="1">
      <alignment horizontal="right" vertical="top" wrapText="1"/>
    </xf>
    <xf numFmtId="172" fontId="22" fillId="0" borderId="0" xfId="44" applyNumberFormat="1" applyFont="1" applyFill="1" applyBorder="1" applyAlignment="1">
      <alignment horizontal="right" vertical="top" wrapText="1"/>
    </xf>
    <xf numFmtId="171" fontId="23" fillId="0" borderId="0" xfId="44" applyNumberFormat="1" applyFont="1" applyFill="1" applyAlignment="1">
      <alignment horizontal="right" vertical="top" wrapText="1"/>
    </xf>
    <xf numFmtId="0" fontId="23" fillId="0" borderId="0" xfId="44" applyFont="1" applyFill="1" applyAlignment="1">
      <alignment horizontal="left" vertical="top" wrapText="1"/>
    </xf>
    <xf numFmtId="167" fontId="23" fillId="0" borderId="0" xfId="44" applyNumberFormat="1" applyFont="1" applyFill="1" applyAlignment="1">
      <alignment horizontal="right" vertical="top" wrapText="1"/>
    </xf>
    <xf numFmtId="0" fontId="23" fillId="0" borderId="0" xfId="44" applyFont="1" applyFill="1" applyBorder="1" applyAlignment="1">
      <alignment horizontal="right"/>
    </xf>
    <xf numFmtId="0" fontId="22" fillId="0" borderId="0" xfId="0" applyFont="1" applyFill="1" applyBorder="1" applyAlignment="1">
      <alignment wrapText="1"/>
    </xf>
    <xf numFmtId="0" fontId="23" fillId="0" borderId="0" xfId="49" applyFont="1" applyFill="1"/>
    <xf numFmtId="49" fontId="23" fillId="0" borderId="0" xfId="49" applyNumberFormat="1" applyFont="1" applyFill="1" applyAlignment="1">
      <alignment horizontal="center"/>
    </xf>
    <xf numFmtId="0" fontId="23" fillId="0" borderId="0" xfId="49" applyFont="1" applyFill="1" applyBorder="1" applyAlignment="1">
      <alignment horizontal="right" vertical="top" wrapText="1"/>
    </xf>
    <xf numFmtId="0" fontId="23" fillId="0" borderId="0" xfId="49" applyFont="1" applyFill="1" applyBorder="1" applyAlignment="1" applyProtection="1">
      <alignment horizontal="left"/>
    </xf>
    <xf numFmtId="0" fontId="23" fillId="0" borderId="0" xfId="49" applyFont="1" applyFill="1" applyBorder="1" applyAlignment="1">
      <alignment horizontal="left"/>
    </xf>
    <xf numFmtId="0" fontId="23" fillId="0" borderId="0" xfId="49" applyFont="1" applyFill="1" applyAlignment="1">
      <alignment horizontal="left"/>
    </xf>
    <xf numFmtId="0" fontId="23" fillId="0" borderId="0" xfId="49" applyNumberFormat="1" applyFont="1" applyFill="1" applyBorder="1" applyAlignment="1" applyProtection="1">
      <alignment horizontal="left"/>
    </xf>
    <xf numFmtId="0" fontId="23" fillId="0" borderId="0" xfId="49" applyNumberFormat="1" applyFont="1" applyFill="1" applyBorder="1" applyAlignment="1" applyProtection="1">
      <alignment horizontal="right"/>
    </xf>
    <xf numFmtId="0" fontId="23" fillId="0" borderId="0" xfId="49" applyNumberFormat="1" applyFont="1" applyFill="1" applyBorder="1" applyAlignment="1" applyProtection="1">
      <alignment horizontal="center"/>
    </xf>
    <xf numFmtId="0" fontId="22" fillId="0" borderId="0" xfId="49" applyFont="1" applyFill="1" applyBorder="1" applyAlignment="1">
      <alignment horizontal="right" vertical="top" wrapText="1"/>
    </xf>
    <xf numFmtId="0" fontId="22" fillId="0" borderId="0" xfId="49" applyFont="1" applyFill="1" applyBorder="1" applyAlignment="1" applyProtection="1">
      <alignment horizontal="left" vertical="top" wrapText="1"/>
    </xf>
    <xf numFmtId="0" fontId="23" fillId="0" borderId="0" xfId="49" applyNumberFormat="1" applyFont="1" applyFill="1" applyBorder="1" applyAlignment="1">
      <alignment horizontal="right" vertical="top" wrapText="1"/>
    </xf>
    <xf numFmtId="0" fontId="23" fillId="0" borderId="11" xfId="49" applyFont="1" applyFill="1" applyBorder="1" applyAlignment="1">
      <alignment horizontal="left" vertical="top" wrapText="1"/>
    </xf>
    <xf numFmtId="0" fontId="23" fillId="0" borderId="0" xfId="49" applyNumberFormat="1" applyFont="1" applyFill="1" applyAlignment="1">
      <alignment horizontal="right"/>
    </xf>
    <xf numFmtId="0" fontId="23" fillId="0" borderId="0" xfId="49" applyFont="1" applyFill="1" applyBorder="1" applyAlignment="1">
      <alignment vertical="top" wrapText="1"/>
    </xf>
    <xf numFmtId="0" fontId="23" fillId="0" borderId="0" xfId="49" applyNumberFormat="1" applyFont="1" applyFill="1"/>
    <xf numFmtId="174" fontId="22" fillId="0" borderId="0" xfId="49" applyNumberFormat="1" applyFont="1" applyFill="1" applyBorder="1" applyAlignment="1">
      <alignment horizontal="right" vertical="top" wrapText="1"/>
    </xf>
    <xf numFmtId="0" fontId="22" fillId="0" borderId="11" xfId="49" applyFont="1" applyFill="1" applyBorder="1" applyAlignment="1" applyProtection="1">
      <alignment horizontal="left" vertical="top" wrapText="1"/>
    </xf>
    <xf numFmtId="0" fontId="23" fillId="0" borderId="0" xfId="49" applyFont="1" applyFill="1" applyAlignment="1">
      <alignment horizontal="right" vertical="top" wrapText="1"/>
    </xf>
    <xf numFmtId="0" fontId="22" fillId="0" borderId="0" xfId="0" applyFont="1" applyFill="1" applyBorder="1" applyAlignment="1" applyProtection="1">
      <alignment horizontal="left"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3" fillId="0" borderId="0" xfId="49" applyFont="1" applyFill="1" applyAlignment="1"/>
    <xf numFmtId="0" fontId="23" fillId="0" borderId="10" xfId="49" applyFont="1" applyFill="1" applyBorder="1" applyAlignment="1">
      <alignment horizontal="left" vertical="top" wrapText="1"/>
    </xf>
    <xf numFmtId="0" fontId="22" fillId="0" borderId="10" xfId="49" applyFont="1" applyFill="1" applyBorder="1" applyAlignment="1" applyProtection="1">
      <alignment horizontal="left" vertical="top" wrapText="1"/>
    </xf>
    <xf numFmtId="0" fontId="23" fillId="0" borderId="0" xfId="49" applyFont="1" applyFill="1" applyBorder="1"/>
    <xf numFmtId="0" fontId="22" fillId="0" borderId="11" xfId="49" applyFont="1" applyFill="1" applyBorder="1" applyAlignment="1">
      <alignment horizontal="right" vertical="top" wrapText="1"/>
    </xf>
    <xf numFmtId="0" fontId="23" fillId="0" borderId="0" xfId="49" applyNumberFormat="1" applyFont="1" applyFill="1" applyAlignment="1"/>
    <xf numFmtId="0" fontId="23" fillId="0" borderId="11" xfId="52" applyFont="1" applyFill="1" applyBorder="1" applyAlignment="1" applyProtection="1">
      <alignment vertical="top"/>
    </xf>
    <xf numFmtId="49" fontId="23" fillId="0" borderId="11" xfId="52" applyNumberFormat="1" applyFont="1" applyFill="1" applyBorder="1" applyAlignment="1" applyProtection="1">
      <alignment horizontal="center" vertical="top"/>
    </xf>
    <xf numFmtId="0" fontId="23" fillId="0" borderId="11" xfId="52" applyFont="1" applyFill="1" applyBorder="1" applyAlignment="1" applyProtection="1"/>
    <xf numFmtId="0" fontId="23" fillId="0" borderId="0" xfId="49" applyNumberFormat="1" applyFont="1" applyFill="1" applyBorder="1" applyAlignment="1" applyProtection="1">
      <alignment horizontal="right" wrapText="1"/>
    </xf>
    <xf numFmtId="167" fontId="23" fillId="0" borderId="0" xfId="49" applyNumberFormat="1" applyFont="1" applyFill="1" applyBorder="1" applyAlignment="1">
      <alignment horizontal="right" vertical="top" wrapText="1"/>
    </xf>
    <xf numFmtId="175" fontId="22" fillId="0" borderId="0" xfId="49" applyNumberFormat="1" applyFont="1" applyFill="1" applyBorder="1" applyAlignment="1">
      <alignment horizontal="right" vertical="top" wrapText="1"/>
    </xf>
    <xf numFmtId="0" fontId="23" fillId="0" borderId="0" xfId="49" applyNumberFormat="1" applyFont="1" applyFill="1" applyBorder="1"/>
    <xf numFmtId="175" fontId="23" fillId="0" borderId="0" xfId="49" applyNumberFormat="1" applyFont="1" applyFill="1" applyBorder="1" applyAlignment="1">
      <alignment horizontal="right" vertical="top" wrapText="1"/>
    </xf>
    <xf numFmtId="0" fontId="23" fillId="0" borderId="0" xfId="49" applyFont="1" applyFill="1" applyBorder="1" applyAlignment="1">
      <alignment horizontal="left" vertical="top"/>
    </xf>
    <xf numFmtId="0" fontId="23" fillId="0" borderId="10" xfId="49" applyFont="1" applyFill="1" applyBorder="1" applyAlignment="1">
      <alignment horizontal="right" vertical="top" wrapText="1"/>
    </xf>
    <xf numFmtId="171" fontId="23" fillId="0" borderId="0" xfId="49" applyNumberFormat="1" applyFont="1" applyFill="1" applyBorder="1" applyAlignment="1">
      <alignment horizontal="right" vertical="top" wrapText="1"/>
    </xf>
    <xf numFmtId="0" fontId="23" fillId="0" borderId="0" xfId="49" applyFont="1" applyFill="1" applyBorder="1" applyAlignment="1" applyProtection="1">
      <alignment vertical="top" wrapText="1"/>
    </xf>
    <xf numFmtId="0" fontId="23" fillId="0" borderId="0" xfId="49" applyFont="1" applyFill="1" applyAlignment="1">
      <alignment horizontal="left" vertical="top"/>
    </xf>
    <xf numFmtId="172" fontId="22" fillId="0" borderId="0" xfId="49" applyNumberFormat="1" applyFont="1" applyFill="1" applyBorder="1" applyAlignment="1">
      <alignment horizontal="right" vertical="top" wrapText="1"/>
    </xf>
    <xf numFmtId="0" fontId="23" fillId="0" borderId="0" xfId="49" applyFont="1" applyFill="1" applyBorder="1" applyAlignment="1"/>
    <xf numFmtId="0" fontId="23" fillId="0" borderId="0" xfId="53" applyFont="1" applyFill="1" applyAlignment="1"/>
    <xf numFmtId="49" fontId="23" fillId="0" borderId="0" xfId="53" applyNumberFormat="1" applyFont="1" applyFill="1" applyBorder="1" applyAlignment="1">
      <alignment horizontal="right" vertical="top" wrapText="1"/>
    </xf>
    <xf numFmtId="0" fontId="23" fillId="0" borderId="0" xfId="49" applyNumberFormat="1" applyFont="1" applyFill="1" applyBorder="1" applyAlignment="1">
      <alignment horizontal="right"/>
    </xf>
    <xf numFmtId="0" fontId="22" fillId="0" borderId="0" xfId="49" applyFont="1" applyFill="1" applyAlignment="1" applyProtection="1">
      <alignment horizontal="left" vertical="top" wrapText="1"/>
    </xf>
    <xf numFmtId="0" fontId="23" fillId="0" borderId="0" xfId="49" applyFont="1" applyFill="1" applyAlignment="1" applyProtection="1">
      <alignment horizontal="left" vertical="top" wrapText="1"/>
    </xf>
    <xf numFmtId="0" fontId="23" fillId="0" borderId="0" xfId="49" applyFont="1" applyFill="1" applyBorder="1" applyAlignment="1">
      <alignment horizontal="right"/>
    </xf>
    <xf numFmtId="0" fontId="23" fillId="0" borderId="10" xfId="49" applyNumberFormat="1" applyFont="1" applyFill="1" applyBorder="1" applyAlignment="1" applyProtection="1">
      <alignment horizontal="right"/>
    </xf>
    <xf numFmtId="0" fontId="23" fillId="0" borderId="11" xfId="49" applyNumberFormat="1" applyFont="1" applyFill="1" applyBorder="1" applyAlignment="1" applyProtection="1">
      <alignment horizontal="right" wrapText="1"/>
    </xf>
    <xf numFmtId="0" fontId="23" fillId="0" borderId="11" xfId="49" applyFont="1" applyFill="1" applyBorder="1" applyAlignment="1">
      <alignment vertical="top" wrapText="1"/>
    </xf>
    <xf numFmtId="0" fontId="23" fillId="0" borderId="11" xfId="44" applyFont="1" applyFill="1" applyBorder="1" applyAlignment="1">
      <alignment horizontal="left" vertical="top" wrapText="1"/>
    </xf>
    <xf numFmtId="0" fontId="23" fillId="0" borderId="0" xfId="44" applyNumberFormat="1" applyFont="1" applyFill="1" applyAlignment="1"/>
    <xf numFmtId="175" fontId="22" fillId="0" borderId="0" xfId="53" applyNumberFormat="1" applyFont="1" applyFill="1" applyBorder="1" applyAlignment="1">
      <alignment horizontal="right" vertical="top" wrapText="1"/>
    </xf>
    <xf numFmtId="0" fontId="23" fillId="0" borderId="0" xfId="0" applyFont="1" applyFill="1" applyAlignment="1">
      <alignment horizontal="center" vertical="top" wrapText="1"/>
    </xf>
    <xf numFmtId="0" fontId="27" fillId="0" borderId="0" xfId="0" applyFont="1" applyAlignment="1">
      <alignment horizontal="center"/>
    </xf>
    <xf numFmtId="0" fontId="40" fillId="0" borderId="0" xfId="0" applyFont="1" applyFill="1" applyAlignment="1">
      <alignment wrapText="1"/>
    </xf>
    <xf numFmtId="0" fontId="39" fillId="0" borderId="22" xfId="0" applyFont="1" applyFill="1" applyBorder="1" applyAlignment="1">
      <alignment horizontal="center" vertical="center" wrapText="1"/>
    </xf>
    <xf numFmtId="0" fontId="39" fillId="0" borderId="24" xfId="0" applyFont="1" applyFill="1" applyBorder="1" applyAlignment="1" applyProtection="1">
      <alignment horizontal="center" vertical="center" wrapText="1"/>
    </xf>
    <xf numFmtId="0" fontId="23" fillId="0" borderId="0" xfId="52" applyNumberFormat="1" applyFont="1" applyFill="1" applyBorder="1" applyProtection="1"/>
    <xf numFmtId="0" fontId="23" fillId="0" borderId="0" xfId="52" applyNumberFormat="1" applyFont="1" applyFill="1" applyAlignment="1" applyProtection="1">
      <alignment horizontal="right"/>
    </xf>
    <xf numFmtId="0" fontId="23" fillId="0" borderId="0" xfId="47" applyNumberFormat="1" applyFont="1" applyFill="1" applyProtection="1"/>
    <xf numFmtId="0" fontId="23" fillId="0" borderId="0" xfId="47" applyFont="1" applyFill="1" applyBorder="1" applyAlignment="1" applyProtection="1">
      <alignment horizontal="right" vertical="top"/>
    </xf>
    <xf numFmtId="0" fontId="23" fillId="0" borderId="0" xfId="51" applyNumberFormat="1" applyFont="1" applyFill="1" applyBorder="1" applyProtection="1"/>
    <xf numFmtId="0" fontId="23" fillId="0" borderId="0" xfId="53" applyNumberFormat="1" applyFont="1" applyFill="1" applyAlignment="1" applyProtection="1">
      <alignment horizontal="left" vertical="top"/>
    </xf>
    <xf numFmtId="0" fontId="23" fillId="0" borderId="0" xfId="53" applyNumberFormat="1" applyFont="1" applyFill="1" applyAlignment="1" applyProtection="1">
      <alignment horizontal="right" vertical="top"/>
    </xf>
    <xf numFmtId="0" fontId="23" fillId="0" borderId="0" xfId="53" applyNumberFormat="1" applyFont="1" applyFill="1" applyBorder="1" applyAlignment="1" applyProtection="1">
      <alignment horizontal="right"/>
    </xf>
    <xf numFmtId="180" fontId="23" fillId="0" borderId="0" xfId="53" applyNumberFormat="1" applyFont="1" applyFill="1" applyBorder="1" applyAlignment="1" applyProtection="1">
      <alignment horizontal="right"/>
    </xf>
    <xf numFmtId="0" fontId="23" fillId="0" borderId="0" xfId="53" applyNumberFormat="1" applyFont="1" applyFill="1" applyAlignment="1" applyProtection="1"/>
    <xf numFmtId="0" fontId="23" fillId="0" borderId="0" xfId="49" applyNumberFormat="1" applyFont="1" applyFill="1" applyAlignment="1" applyProtection="1">
      <alignment horizontal="left" vertical="top"/>
    </xf>
    <xf numFmtId="0" fontId="22" fillId="0" borderId="0" xfId="53" applyNumberFormat="1" applyFont="1" applyFill="1" applyAlignment="1" applyProtection="1">
      <alignment horizontal="right" vertical="top"/>
    </xf>
    <xf numFmtId="0" fontId="22" fillId="0" borderId="0" xfId="53" applyNumberFormat="1" applyFont="1" applyFill="1" applyAlignment="1" applyProtection="1">
      <alignment horizontal="left" vertical="top" wrapText="1"/>
    </xf>
    <xf numFmtId="0" fontId="23" fillId="0" borderId="0" xfId="53" applyFont="1" applyFill="1" applyAlignment="1" applyProtection="1">
      <alignment horizontal="left" vertical="top" wrapText="1"/>
    </xf>
    <xf numFmtId="0" fontId="22" fillId="0" borderId="0" xfId="53" applyFont="1" applyFill="1" applyAlignment="1" applyProtection="1">
      <alignment horizontal="left" vertical="top" wrapText="1"/>
    </xf>
    <xf numFmtId="0" fontId="23" fillId="0" borderId="0" xfId="53" applyNumberFormat="1" applyFont="1" applyFill="1" applyAlignment="1" applyProtection="1">
      <alignment horizontal="left" vertical="top" wrapText="1"/>
    </xf>
    <xf numFmtId="0" fontId="23" fillId="0" borderId="0" xfId="53" applyNumberFormat="1" applyFont="1" applyFill="1" applyBorder="1" applyAlignment="1" applyProtection="1">
      <alignment horizontal="left" vertical="top" wrapText="1"/>
    </xf>
    <xf numFmtId="0" fontId="23" fillId="0" borderId="0" xfId="53" applyNumberFormat="1" applyFont="1" applyFill="1" applyBorder="1" applyAlignment="1" applyProtection="1">
      <alignment horizontal="right" vertical="top"/>
    </xf>
    <xf numFmtId="0" fontId="22" fillId="0" borderId="0" xfId="53" applyFont="1" applyFill="1" applyBorder="1" applyAlignment="1" applyProtection="1">
      <alignment horizontal="left" vertical="top" wrapText="1"/>
    </xf>
    <xf numFmtId="0" fontId="23" fillId="0" borderId="0" xfId="53" applyFont="1" applyFill="1" applyBorder="1" applyAlignment="1" applyProtection="1">
      <alignment horizontal="left" vertical="top" wrapText="1"/>
    </xf>
    <xf numFmtId="0" fontId="23" fillId="0" borderId="0" xfId="53" applyNumberFormat="1" applyFont="1" applyFill="1" applyBorder="1" applyAlignment="1" applyProtection="1">
      <alignment horizontal="right" wrapText="1"/>
    </xf>
    <xf numFmtId="0" fontId="23" fillId="0" borderId="0" xfId="53" applyNumberFormat="1" applyFont="1" applyFill="1" applyAlignment="1" applyProtection="1">
      <alignment horizontal="right" wrapText="1"/>
    </xf>
    <xf numFmtId="0" fontId="22" fillId="0" borderId="0" xfId="53" applyNumberFormat="1" applyFont="1" applyFill="1" applyBorder="1" applyAlignment="1" applyProtection="1">
      <alignment horizontal="right" vertical="top"/>
    </xf>
    <xf numFmtId="0" fontId="22" fillId="0" borderId="0" xfId="53" applyNumberFormat="1" applyFont="1" applyFill="1" applyBorder="1" applyAlignment="1" applyProtection="1">
      <alignment horizontal="left" vertical="top" wrapText="1"/>
    </xf>
    <xf numFmtId="0" fontId="23" fillId="0" borderId="10" xfId="53" applyNumberFormat="1" applyFont="1" applyFill="1" applyBorder="1" applyAlignment="1" applyProtection="1">
      <alignment horizontal="left" vertical="top"/>
    </xf>
    <xf numFmtId="0" fontId="23" fillId="0" borderId="10" xfId="53" applyNumberFormat="1" applyFont="1" applyFill="1" applyBorder="1" applyAlignment="1" applyProtection="1">
      <alignment horizontal="right" vertical="top"/>
    </xf>
    <xf numFmtId="0" fontId="22" fillId="0" borderId="10" xfId="53" applyNumberFormat="1" applyFont="1" applyFill="1" applyBorder="1" applyAlignment="1" applyProtection="1">
      <alignment horizontal="left" vertical="top" wrapText="1"/>
    </xf>
    <xf numFmtId="0" fontId="23" fillId="0" borderId="0" xfId="52" applyFont="1" applyFill="1" applyBorder="1" applyAlignment="1" applyProtection="1">
      <alignment vertical="top"/>
    </xf>
    <xf numFmtId="180" fontId="23" fillId="0" borderId="0" xfId="49" applyNumberFormat="1" applyFont="1" applyFill="1" applyBorder="1" applyAlignment="1" applyProtection="1">
      <alignment horizontal="right"/>
    </xf>
    <xf numFmtId="49" fontId="23" fillId="0" borderId="0" xfId="49" applyNumberFormat="1" applyFont="1" applyFill="1" applyBorder="1" applyAlignment="1">
      <alignment horizontal="center"/>
    </xf>
    <xf numFmtId="180" fontId="23" fillId="0" borderId="0" xfId="49" applyNumberFormat="1" applyFont="1" applyFill="1"/>
    <xf numFmtId="180" fontId="23" fillId="0" borderId="0" xfId="49" applyNumberFormat="1" applyFont="1" applyFill="1" applyAlignment="1">
      <alignment horizontal="right"/>
    </xf>
    <xf numFmtId="0" fontId="23" fillId="0" borderId="0" xfId="49" applyFont="1" applyFill="1" applyBorder="1" applyAlignment="1">
      <alignment vertical="top"/>
    </xf>
    <xf numFmtId="0" fontId="23" fillId="0" borderId="0" xfId="49" applyFont="1" applyFill="1" applyBorder="1" applyAlignment="1">
      <alignment horizontal="right" vertical="top"/>
    </xf>
    <xf numFmtId="0" fontId="23" fillId="0" borderId="0" xfId="49" applyNumberFormat="1" applyFont="1" applyFill="1" applyAlignment="1" applyProtection="1">
      <alignment horizontal="right"/>
    </xf>
    <xf numFmtId="0" fontId="22" fillId="0" borderId="0" xfId="49" applyFont="1" applyFill="1" applyBorder="1" applyAlignment="1">
      <alignment horizontal="left" vertical="top" wrapText="1"/>
    </xf>
    <xf numFmtId="0" fontId="23" fillId="0" borderId="0" xfId="53" applyNumberFormat="1" applyFont="1" applyFill="1" applyAlignment="1">
      <alignment horizontal="right"/>
    </xf>
    <xf numFmtId="49" fontId="23" fillId="0" borderId="0" xfId="53" applyNumberFormat="1" applyFont="1" applyFill="1" applyAlignment="1">
      <alignment horizontal="center"/>
    </xf>
    <xf numFmtId="0" fontId="22" fillId="0" borderId="11" xfId="53" applyFont="1" applyFill="1" applyBorder="1" applyAlignment="1" applyProtection="1">
      <alignment horizontal="left" vertical="top" wrapText="1"/>
    </xf>
    <xf numFmtId="0" fontId="22" fillId="0" borderId="10" xfId="49" applyFont="1" applyFill="1" applyBorder="1" applyAlignment="1">
      <alignment vertical="top" wrapText="1"/>
    </xf>
    <xf numFmtId="0" fontId="23" fillId="0" borderId="11" xfId="49" applyNumberFormat="1" applyFont="1" applyFill="1" applyBorder="1" applyAlignment="1" applyProtection="1">
      <alignment horizontal="right"/>
    </xf>
    <xf numFmtId="0" fontId="23" fillId="0" borderId="10" xfId="49" applyFont="1" applyFill="1" applyBorder="1" applyAlignment="1">
      <alignment vertical="top" wrapText="1"/>
    </xf>
    <xf numFmtId="0" fontId="22" fillId="0" borderId="0" xfId="53" applyFont="1" applyFill="1" applyBorder="1" applyAlignment="1">
      <alignment horizontal="right" vertical="top" wrapText="1"/>
    </xf>
    <xf numFmtId="0" fontId="23" fillId="0" borderId="0" xfId="53" applyFont="1" applyFill="1" applyBorder="1" applyAlignment="1">
      <alignment vertical="top" wrapText="1"/>
    </xf>
    <xf numFmtId="167" fontId="23" fillId="0" borderId="0" xfId="53" applyNumberFormat="1" applyFont="1" applyFill="1" applyBorder="1" applyAlignment="1">
      <alignment horizontal="right" vertical="top" wrapText="1"/>
    </xf>
    <xf numFmtId="0" fontId="23" fillId="0" borderId="0" xfId="53" applyFont="1" applyFill="1" applyBorder="1" applyAlignment="1">
      <alignment horizontal="right" vertical="top" wrapText="1"/>
    </xf>
    <xf numFmtId="0" fontId="22" fillId="0" borderId="10" xfId="49" applyFont="1" applyFill="1" applyBorder="1" applyAlignment="1">
      <alignment horizontal="right" vertical="top" wrapText="1"/>
    </xf>
    <xf numFmtId="0" fontId="23" fillId="0" borderId="0" xfId="49" applyNumberFormat="1" applyFont="1" applyFill="1" applyAlignment="1" applyProtection="1">
      <alignment horizontal="left"/>
    </xf>
    <xf numFmtId="180" fontId="23" fillId="0" borderId="0" xfId="49" applyNumberFormat="1" applyFont="1" applyFill="1" applyAlignment="1" applyProtection="1">
      <alignment horizontal="left"/>
    </xf>
    <xf numFmtId="0" fontId="23" fillId="0" borderId="0" xfId="53" applyFont="1" applyFill="1" applyBorder="1" applyAlignment="1">
      <alignment horizontal="left" vertical="top"/>
    </xf>
    <xf numFmtId="0" fontId="23" fillId="0" borderId="0" xfId="44" applyFont="1" applyFill="1" applyAlignment="1">
      <alignment horizontal="right"/>
    </xf>
    <xf numFmtId="182" fontId="23" fillId="0" borderId="0" xfId="49" applyNumberFormat="1" applyFont="1" applyFill="1" applyAlignment="1">
      <alignment horizontal="right"/>
    </xf>
    <xf numFmtId="0" fontId="23" fillId="0" borderId="11" xfId="49" applyFont="1" applyFill="1" applyBorder="1" applyAlignment="1">
      <alignment horizontal="left" vertical="top"/>
    </xf>
    <xf numFmtId="0" fontId="23" fillId="0" borderId="10" xfId="49" applyFont="1" applyFill="1" applyBorder="1" applyAlignment="1">
      <alignment horizontal="left" vertical="top"/>
    </xf>
    <xf numFmtId="0" fontId="22" fillId="0" borderId="0" xfId="49" applyFont="1" applyFill="1" applyBorder="1" applyAlignment="1" applyProtection="1">
      <alignment horizontal="center" vertical="top" wrapText="1"/>
    </xf>
    <xf numFmtId="0" fontId="23" fillId="0" borderId="0" xfId="53" applyNumberFormat="1" applyFont="1" applyFill="1" applyBorder="1" applyAlignment="1">
      <alignment horizontal="right"/>
    </xf>
    <xf numFmtId="171" fontId="23" fillId="0" borderId="0" xfId="53" applyNumberFormat="1" applyFont="1" applyFill="1" applyBorder="1" applyAlignment="1">
      <alignment horizontal="right" vertical="top" wrapText="1"/>
    </xf>
    <xf numFmtId="0" fontId="22" fillId="0" borderId="0" xfId="49" applyFont="1" applyFill="1" applyAlignment="1">
      <alignment horizontal="right" vertical="top" wrapText="1"/>
    </xf>
    <xf numFmtId="171" fontId="23" fillId="0" borderId="0" xfId="49" applyNumberFormat="1" applyFont="1" applyFill="1" applyAlignment="1">
      <alignment horizontal="right" vertical="top" wrapText="1"/>
    </xf>
    <xf numFmtId="185" fontId="23" fillId="0" borderId="0" xfId="44" applyNumberFormat="1" applyFont="1" applyFill="1" applyAlignment="1">
      <alignment horizontal="right" vertical="top" wrapText="1"/>
    </xf>
    <xf numFmtId="0" fontId="23" fillId="0" borderId="0" xfId="53" applyFont="1" applyFill="1" applyBorder="1"/>
    <xf numFmtId="0" fontId="23" fillId="0" borderId="0" xfId="53" applyFont="1" applyFill="1" applyBorder="1" applyAlignment="1">
      <alignment horizontal="left" vertical="top" wrapText="1"/>
    </xf>
    <xf numFmtId="0" fontId="22" fillId="0" borderId="11" xfId="53" applyFont="1" applyFill="1" applyBorder="1" applyAlignment="1">
      <alignment horizontal="right" vertical="top" wrapText="1"/>
    </xf>
    <xf numFmtId="0" fontId="22" fillId="0" borderId="11" xfId="44" applyFont="1" applyFill="1" applyBorder="1" applyAlignment="1">
      <alignment horizontal="right" vertical="top" wrapText="1"/>
    </xf>
    <xf numFmtId="0" fontId="23" fillId="0" borderId="0" xfId="0" applyFont="1" applyFill="1" applyBorder="1" applyAlignment="1">
      <alignment vertical="top"/>
    </xf>
    <xf numFmtId="177" fontId="22" fillId="0" borderId="0" xfId="48" applyNumberFormat="1" applyFont="1" applyFill="1" applyBorder="1" applyAlignment="1">
      <alignment horizontal="right" vertical="top" wrapText="1"/>
    </xf>
    <xf numFmtId="0" fontId="22" fillId="0" borderId="0" xfId="48" applyFont="1" applyFill="1" applyBorder="1" applyAlignment="1">
      <alignment horizontal="left" vertical="top" wrapText="1"/>
    </xf>
    <xf numFmtId="0" fontId="23" fillId="0" borderId="0" xfId="49" applyFont="1" applyFill="1" applyAlignment="1">
      <alignment vertical="top" wrapText="1"/>
    </xf>
    <xf numFmtId="0" fontId="22" fillId="0" borderId="0" xfId="49" applyFont="1" applyFill="1" applyBorder="1"/>
    <xf numFmtId="0" fontId="22" fillId="0" borderId="0" xfId="49" applyFont="1" applyFill="1" applyAlignment="1">
      <alignment vertical="top" wrapText="1"/>
    </xf>
    <xf numFmtId="0" fontId="23" fillId="0" borderId="0" xfId="49" applyFont="1" applyFill="1" applyAlignment="1">
      <alignment horizontal="right"/>
    </xf>
    <xf numFmtId="0" fontId="23" fillId="0" borderId="0" xfId="44" applyFont="1" applyFill="1" applyAlignment="1">
      <alignment horizontal="left"/>
    </xf>
    <xf numFmtId="0" fontId="23" fillId="0" borderId="0" xfId="44" applyNumberFormat="1" applyFont="1" applyFill="1" applyAlignment="1">
      <alignment horizontal="center"/>
    </xf>
    <xf numFmtId="0" fontId="23" fillId="0" borderId="0" xfId="44" applyNumberFormat="1" applyFont="1" applyFill="1" applyBorder="1" applyAlignment="1" applyProtection="1">
      <alignment horizontal="center"/>
    </xf>
    <xf numFmtId="0" fontId="23" fillId="0" borderId="10" xfId="44" applyFont="1" applyFill="1" applyBorder="1"/>
    <xf numFmtId="0" fontId="22" fillId="0" borderId="0" xfId="49" applyFont="1" applyFill="1" applyBorder="1" applyAlignment="1">
      <alignment vertical="top" wrapText="1"/>
    </xf>
    <xf numFmtId="0" fontId="23" fillId="0" borderId="10" xfId="49" applyNumberFormat="1" applyFont="1" applyFill="1" applyBorder="1" applyAlignment="1">
      <alignment horizontal="right"/>
    </xf>
    <xf numFmtId="0" fontId="23" fillId="0" borderId="0" xfId="45" applyFont="1" applyFill="1" applyBorder="1" applyAlignment="1" applyProtection="1">
      <alignment horizontal="left" vertical="top" wrapText="1"/>
    </xf>
    <xf numFmtId="0" fontId="46" fillId="0" borderId="0" xfId="44" applyFont="1" applyFill="1" applyAlignment="1"/>
    <xf numFmtId="0" fontId="46" fillId="0" borderId="0" xfId="44" applyFont="1" applyFill="1" applyBorder="1" applyAlignment="1"/>
    <xf numFmtId="0" fontId="46" fillId="0" borderId="0" xfId="53" applyFont="1" applyFill="1" applyAlignment="1"/>
    <xf numFmtId="0" fontId="23" fillId="0" borderId="0" xfId="44" applyFont="1" applyFill="1" applyAlignment="1">
      <alignment horizontal="center"/>
    </xf>
    <xf numFmtId="0" fontId="22" fillId="0" borderId="14" xfId="46" applyFont="1" applyFill="1" applyBorder="1" applyAlignment="1">
      <alignment horizontal="center" vertical="center" wrapText="1"/>
    </xf>
    <xf numFmtId="0" fontId="22" fillId="0" borderId="14" xfId="46" applyFont="1" applyFill="1" applyBorder="1" applyAlignment="1" applyProtection="1">
      <alignment horizontal="center" vertical="center" wrapText="1"/>
    </xf>
    <xf numFmtId="0" fontId="28" fillId="25" borderId="14" xfId="0" applyFont="1" applyFill="1" applyBorder="1" applyAlignment="1">
      <alignment horizontal="center" vertical="center" wrapText="1"/>
    </xf>
    <xf numFmtId="0" fontId="23" fillId="0" borderId="11" xfId="44" applyFont="1" applyFill="1" applyBorder="1" applyAlignment="1" applyProtection="1">
      <alignment horizontal="left" vertical="top" wrapText="1"/>
    </xf>
    <xf numFmtId="0" fontId="28" fillId="0" borderId="14" xfId="0" applyFont="1" applyBorder="1" applyAlignment="1">
      <alignment horizontal="center" vertical="top"/>
    </xf>
    <xf numFmtId="0" fontId="28" fillId="0" borderId="14" xfId="0" applyFont="1" applyBorder="1"/>
    <xf numFmtId="0" fontId="40" fillId="25" borderId="14" xfId="0" applyFont="1" applyFill="1" applyBorder="1" applyAlignment="1" applyProtection="1">
      <alignment horizontal="left" vertical="center" wrapText="1"/>
    </xf>
    <xf numFmtId="0" fontId="23" fillId="0" borderId="0" xfId="49" applyFont="1" applyFill="1" applyAlignment="1">
      <alignment vertical="center"/>
    </xf>
    <xf numFmtId="43" fontId="22" fillId="0" borderId="11" xfId="28" applyFont="1" applyFill="1" applyBorder="1" applyAlignment="1" applyProtection="1">
      <alignment horizontal="right" wrapText="1"/>
    </xf>
    <xf numFmtId="0" fontId="22" fillId="0" borderId="0" xfId="52" applyFont="1" applyFill="1" applyBorder="1" applyAlignment="1" applyProtection="1">
      <alignment horizontal="left" vertical="top" wrapText="1"/>
    </xf>
    <xf numFmtId="0" fontId="23" fillId="0" borderId="0" xfId="52" applyNumberFormat="1" applyFont="1" applyFill="1" applyBorder="1" applyAlignment="1" applyProtection="1">
      <alignment horizontal="center"/>
    </xf>
    <xf numFmtId="0" fontId="23" fillId="0" borderId="0" xfId="52" applyNumberFormat="1" applyFont="1" applyFill="1" applyBorder="1" applyAlignment="1" applyProtection="1">
      <alignment horizontal="right"/>
    </xf>
    <xf numFmtId="0" fontId="22" fillId="0" borderId="11" xfId="52" applyFont="1" applyFill="1" applyBorder="1" applyAlignment="1" applyProtection="1">
      <alignment horizontal="left" vertical="top" wrapText="1"/>
    </xf>
    <xf numFmtId="0" fontId="23" fillId="0" borderId="10" xfId="52" applyNumberFormat="1" applyFont="1" applyFill="1" applyBorder="1" applyAlignment="1" applyProtection="1">
      <alignment horizontal="right"/>
    </xf>
    <xf numFmtId="0" fontId="23" fillId="0" borderId="0" xfId="52" applyNumberFormat="1" applyFont="1" applyFill="1" applyProtection="1"/>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40" fillId="0" borderId="28" xfId="0" applyFont="1" applyFill="1" applyBorder="1" applyAlignment="1">
      <alignment horizontal="center" wrapText="1"/>
    </xf>
    <xf numFmtId="0" fontId="40" fillId="0" borderId="14" xfId="0" applyFont="1" applyFill="1" applyBorder="1" applyAlignment="1" applyProtection="1">
      <alignment horizontal="left" vertical="center" wrapText="1"/>
    </xf>
    <xf numFmtId="0" fontId="40" fillId="0" borderId="14" xfId="0" applyFont="1" applyBorder="1" applyAlignment="1" applyProtection="1">
      <alignment horizontal="left" vertical="center" wrapText="1"/>
    </xf>
    <xf numFmtId="0" fontId="23" fillId="0" borderId="0" xfId="47" applyNumberFormat="1" applyFont="1" applyFill="1" applyAlignment="1" applyProtection="1">
      <alignment horizontal="right"/>
    </xf>
    <xf numFmtId="0" fontId="23" fillId="0" borderId="0" xfId="53" applyNumberFormat="1" applyFont="1" applyFill="1" applyProtection="1"/>
    <xf numFmtId="167" fontId="23" fillId="0" borderId="0" xfId="53" applyNumberFormat="1" applyFont="1" applyFill="1" applyAlignment="1" applyProtection="1">
      <alignment horizontal="right" vertical="top"/>
    </xf>
    <xf numFmtId="176" fontId="22" fillId="0" borderId="0" xfId="53" applyNumberFormat="1" applyFont="1" applyFill="1" applyAlignment="1" applyProtection="1">
      <alignment horizontal="right" vertical="top"/>
    </xf>
    <xf numFmtId="0" fontId="23" fillId="0" borderId="0" xfId="53" applyNumberFormat="1" applyFont="1" applyFill="1" applyBorder="1" applyProtection="1"/>
    <xf numFmtId="176" fontId="22" fillId="0" borderId="0" xfId="53" applyNumberFormat="1" applyFont="1" applyFill="1" applyBorder="1" applyAlignment="1" applyProtection="1">
      <alignment horizontal="right" vertical="top"/>
    </xf>
    <xf numFmtId="168" fontId="23" fillId="0" borderId="0" xfId="53" applyNumberFormat="1" applyFont="1" applyFill="1" applyBorder="1" applyAlignment="1" applyProtection="1">
      <alignment horizontal="right" vertical="top"/>
    </xf>
    <xf numFmtId="49" fontId="23" fillId="0" borderId="0" xfId="53" applyNumberFormat="1" applyFont="1" applyFill="1" applyBorder="1" applyAlignment="1" applyProtection="1">
      <alignment horizontal="right" vertical="top"/>
    </xf>
    <xf numFmtId="0" fontId="23" fillId="0" borderId="0" xfId="49" applyNumberFormat="1" applyFont="1" applyFill="1" applyAlignment="1">
      <alignment horizontal="left" vertical="top"/>
    </xf>
    <xf numFmtId="0" fontId="23" fillId="0" borderId="0" xfId="53" applyFont="1" applyFill="1" applyAlignment="1">
      <alignment horizontal="left" vertical="top"/>
    </xf>
    <xf numFmtId="49" fontId="23" fillId="0" borderId="11" xfId="52" applyNumberFormat="1" applyFont="1" applyFill="1" applyBorder="1" applyAlignment="1" applyProtection="1">
      <alignment horizontal="center"/>
    </xf>
    <xf numFmtId="182" fontId="23" fillId="0" borderId="0" xfId="49" applyNumberFormat="1" applyFont="1" applyFill="1" applyAlignment="1" applyProtection="1">
      <alignment horizontal="center"/>
    </xf>
    <xf numFmtId="182" fontId="23" fillId="0" borderId="0" xfId="49" applyNumberFormat="1" applyFont="1" applyFill="1" applyBorder="1" applyAlignment="1" applyProtection="1">
      <alignment horizontal="right"/>
    </xf>
    <xf numFmtId="49" fontId="23" fillId="0" borderId="0" xfId="44" applyNumberFormat="1" applyFont="1" applyFill="1" applyAlignment="1">
      <alignment horizontal="right"/>
    </xf>
    <xf numFmtId="178" fontId="22" fillId="0" borderId="0" xfId="53" applyNumberFormat="1" applyFont="1" applyFill="1" applyBorder="1" applyAlignment="1">
      <alignment horizontal="right" vertical="top" wrapText="1"/>
    </xf>
    <xf numFmtId="0" fontId="22" fillId="0" borderId="11" xfId="49" applyFont="1" applyFill="1" applyBorder="1" applyAlignment="1">
      <alignment vertical="top" wrapText="1"/>
    </xf>
    <xf numFmtId="0" fontId="23" fillId="0" borderId="0" xfId="49" applyFont="1" applyFill="1" applyAlignment="1">
      <alignment horizontal="left" vertical="top" wrapText="1"/>
    </xf>
    <xf numFmtId="0" fontId="23" fillId="0" borderId="0" xfId="44" applyFont="1" applyFill="1" applyBorder="1" applyAlignment="1">
      <alignment horizontal="left"/>
    </xf>
    <xf numFmtId="0" fontId="23" fillId="0" borderId="0" xfId="49" applyFont="1" applyFill="1" applyBorder="1" applyAlignment="1">
      <alignment horizontal="left" vertical="top" wrapText="1"/>
    </xf>
    <xf numFmtId="49" fontId="23" fillId="0" borderId="0" xfId="44" applyNumberFormat="1" applyFont="1" applyFill="1" applyBorder="1" applyAlignment="1">
      <alignment horizontal="right" vertical="top" wrapText="1"/>
    </xf>
    <xf numFmtId="0" fontId="23" fillId="0" borderId="0" xfId="44" applyFont="1" applyFill="1" applyBorder="1" applyAlignment="1" applyProtection="1">
      <alignment horizontal="left" vertical="top"/>
    </xf>
    <xf numFmtId="0" fontId="23" fillId="0" borderId="11" xfId="48" applyNumberFormat="1" applyFont="1" applyFill="1" applyBorder="1" applyAlignment="1" applyProtection="1">
      <alignment horizontal="right"/>
    </xf>
    <xf numFmtId="178" fontId="23" fillId="0" borderId="0" xfId="48" applyNumberFormat="1" applyFont="1" applyFill="1" applyBorder="1" applyAlignment="1">
      <alignment horizontal="right" vertical="top" wrapText="1"/>
    </xf>
    <xf numFmtId="0" fontId="22" fillId="0" borderId="10" xfId="48" applyFont="1" applyFill="1" applyBorder="1" applyAlignment="1">
      <alignment horizontal="right" vertical="top" wrapText="1"/>
    </xf>
    <xf numFmtId="0" fontId="22" fillId="0" borderId="10" xfId="48" applyFont="1" applyFill="1" applyBorder="1" applyAlignment="1">
      <alignment vertical="top" wrapText="1"/>
    </xf>
    <xf numFmtId="0" fontId="22" fillId="0" borderId="10" xfId="53" applyFont="1" applyFill="1" applyBorder="1" applyAlignment="1" applyProtection="1">
      <alignment horizontal="left" vertical="top" wrapText="1"/>
    </xf>
    <xf numFmtId="0" fontId="23" fillId="0" borderId="10" xfId="44" applyNumberFormat="1" applyFont="1" applyFill="1" applyBorder="1" applyAlignment="1">
      <alignment horizontal="right" wrapText="1"/>
    </xf>
    <xf numFmtId="0" fontId="46" fillId="0" borderId="0" xfId="53" applyFont="1" applyFill="1"/>
    <xf numFmtId="0" fontId="46" fillId="0" borderId="0" xfId="44" applyFont="1" applyFill="1"/>
    <xf numFmtId="0" fontId="22" fillId="0" borderId="13" xfId="0" applyFont="1" applyFill="1" applyBorder="1" applyAlignment="1">
      <alignment horizontal="center"/>
    </xf>
    <xf numFmtId="0" fontId="23" fillId="0" borderId="0" xfId="51" applyFont="1" applyFill="1" applyBorder="1" applyAlignment="1" applyProtection="1">
      <alignment horizontal="left"/>
    </xf>
    <xf numFmtId="0" fontId="23" fillId="0" borderId="0" xfId="63" applyNumberFormat="1" applyFont="1" applyFill="1" applyBorder="1" applyAlignment="1" applyProtection="1">
      <alignment horizontal="right" wrapText="1"/>
    </xf>
    <xf numFmtId="0" fontId="23" fillId="0" borderId="0" xfId="63" applyNumberFormat="1" applyFont="1" applyFill="1" applyAlignment="1" applyProtection="1">
      <alignment horizontal="right" wrapText="1"/>
    </xf>
    <xf numFmtId="164" fontId="23" fillId="0" borderId="0" xfId="63" applyFont="1" applyFill="1" applyBorder="1" applyAlignment="1" applyProtection="1">
      <alignment horizontal="right" wrapText="1"/>
    </xf>
    <xf numFmtId="0" fontId="23" fillId="0" borderId="10" xfId="63" applyNumberFormat="1" applyFont="1" applyFill="1" applyBorder="1" applyAlignment="1" applyProtection="1">
      <alignment horizontal="right" wrapText="1"/>
    </xf>
    <xf numFmtId="180" fontId="23" fillId="0" borderId="0" xfId="63" applyNumberFormat="1" applyFont="1" applyFill="1" applyBorder="1" applyAlignment="1" applyProtection="1">
      <alignment horizontal="right" wrapText="1"/>
    </xf>
    <xf numFmtId="164" fontId="23" fillId="0" borderId="11" xfId="63" applyFont="1" applyFill="1" applyBorder="1" applyAlignment="1" applyProtection="1">
      <alignment horizontal="right" wrapText="1"/>
    </xf>
    <xf numFmtId="0" fontId="23" fillId="0" borderId="11" xfId="63" applyNumberFormat="1" applyFont="1" applyFill="1" applyBorder="1" applyAlignment="1" applyProtection="1">
      <alignment horizontal="right" wrapText="1"/>
    </xf>
    <xf numFmtId="164" fontId="23" fillId="0" borderId="10" xfId="63" applyFont="1" applyFill="1" applyBorder="1" applyAlignment="1" applyProtection="1">
      <alignment horizontal="right" wrapText="1"/>
    </xf>
    <xf numFmtId="164" fontId="23" fillId="0" borderId="0" xfId="63" applyFont="1" applyFill="1" applyAlignment="1" applyProtection="1">
      <alignment horizontal="right" wrapText="1"/>
    </xf>
    <xf numFmtId="0" fontId="23" fillId="0" borderId="0" xfId="63" applyNumberFormat="1" applyFont="1" applyFill="1" applyBorder="1" applyAlignment="1" applyProtection="1">
      <alignment horizontal="right"/>
    </xf>
    <xf numFmtId="182" fontId="23" fillId="0" borderId="0" xfId="63" applyNumberFormat="1" applyFont="1" applyFill="1" applyBorder="1" applyAlignment="1" applyProtection="1">
      <alignment horizontal="right" wrapText="1"/>
    </xf>
    <xf numFmtId="0" fontId="23" fillId="25" borderId="0" xfId="51" applyFont="1" applyFill="1" applyBorder="1" applyAlignment="1" applyProtection="1">
      <alignment horizontal="left"/>
    </xf>
    <xf numFmtId="0" fontId="23" fillId="25" borderId="0" xfId="52" applyFont="1" applyFill="1" applyProtection="1"/>
    <xf numFmtId="0" fontId="23" fillId="25" borderId="0" xfId="52" applyFont="1" applyFill="1" applyBorder="1" applyAlignment="1" applyProtection="1">
      <alignment horizontal="left" vertical="top" wrapText="1"/>
    </xf>
    <xf numFmtId="0" fontId="23" fillId="25" borderId="0" xfId="52" applyFont="1" applyFill="1" applyBorder="1" applyAlignment="1" applyProtection="1">
      <alignment horizontal="right" vertical="top" wrapText="1"/>
    </xf>
    <xf numFmtId="0" fontId="23" fillId="25" borderId="0" xfId="51" applyNumberFormat="1" applyFont="1" applyFill="1" applyBorder="1" applyAlignment="1" applyProtection="1">
      <alignment horizontal="right"/>
    </xf>
    <xf numFmtId="0" fontId="23" fillId="25" borderId="0" xfId="63" applyNumberFormat="1" applyFont="1" applyFill="1" applyAlignment="1" applyProtection="1">
      <alignment horizontal="right" wrapText="1"/>
    </xf>
    <xf numFmtId="164" fontId="23" fillId="25" borderId="0" xfId="63" applyFont="1" applyFill="1" applyAlignment="1" applyProtection="1">
      <alignment horizontal="right" wrapText="1"/>
    </xf>
    <xf numFmtId="0" fontId="23" fillId="25" borderId="10" xfId="63" applyNumberFormat="1" applyFont="1" applyFill="1" applyBorder="1" applyAlignment="1" applyProtection="1">
      <alignment horizontal="right" wrapText="1"/>
    </xf>
    <xf numFmtId="0" fontId="23" fillId="25" borderId="0" xfId="63" applyNumberFormat="1" applyFont="1" applyFill="1" applyBorder="1" applyAlignment="1" applyProtection="1">
      <alignment horizontal="right" wrapText="1"/>
    </xf>
    <xf numFmtId="164" fontId="23" fillId="25" borderId="0" xfId="63" applyFont="1" applyFill="1" applyBorder="1" applyAlignment="1" applyProtection="1">
      <alignment horizontal="right" wrapText="1"/>
    </xf>
    <xf numFmtId="0" fontId="23" fillId="25" borderId="11" xfId="63" applyNumberFormat="1" applyFont="1" applyFill="1" applyBorder="1" applyAlignment="1" applyProtection="1">
      <alignment horizontal="right" wrapText="1"/>
    </xf>
    <xf numFmtId="164" fontId="23" fillId="25" borderId="11" xfId="63" applyFont="1" applyFill="1" applyBorder="1" applyAlignment="1" applyProtection="1">
      <alignment horizontal="right" wrapText="1"/>
    </xf>
    <xf numFmtId="164" fontId="23" fillId="25" borderId="10" xfId="63" applyFont="1" applyFill="1" applyBorder="1" applyAlignment="1" applyProtection="1">
      <alignment horizontal="right" wrapText="1"/>
    </xf>
    <xf numFmtId="0" fontId="23" fillId="25" borderId="0" xfId="49" applyFont="1" applyFill="1" applyAlignment="1"/>
    <xf numFmtId="0" fontId="23" fillId="25" borderId="0" xfId="49" applyFont="1" applyFill="1" applyAlignment="1">
      <alignment horizontal="right"/>
    </xf>
    <xf numFmtId="0" fontId="22" fillId="25" borderId="0" xfId="0" applyNumberFormat="1" applyFont="1" applyFill="1" applyBorder="1" applyAlignment="1" applyProtection="1">
      <alignment horizontal="center"/>
    </xf>
    <xf numFmtId="180" fontId="23" fillId="0" borderId="0" xfId="53" applyNumberFormat="1" applyFont="1" applyFill="1" applyBorder="1" applyAlignment="1" applyProtection="1">
      <alignment horizontal="right" wrapText="1"/>
    </xf>
    <xf numFmtId="0" fontId="23" fillId="0" borderId="0" xfId="63" applyNumberFormat="1" applyFont="1" applyFill="1" applyBorder="1" applyAlignment="1" applyProtection="1">
      <alignment horizontal="left"/>
    </xf>
    <xf numFmtId="0" fontId="23" fillId="25" borderId="0" xfId="49" applyFont="1" applyFill="1"/>
    <xf numFmtId="0" fontId="23" fillId="25" borderId="0" xfId="49" applyFont="1" applyFill="1" applyBorder="1" applyAlignment="1">
      <alignment horizontal="right" vertical="top"/>
    </xf>
    <xf numFmtId="0" fontId="23" fillId="25" borderId="0" xfId="49" applyFont="1" applyFill="1" applyBorder="1"/>
    <xf numFmtId="0" fontId="23" fillId="25" borderId="0" xfId="49" applyNumberFormat="1" applyFont="1" applyFill="1" applyBorder="1"/>
    <xf numFmtId="0" fontId="23" fillId="25" borderId="0" xfId="49" applyNumberFormat="1" applyFont="1" applyFill="1"/>
    <xf numFmtId="0" fontId="23" fillId="25" borderId="0" xfId="49" applyNumberFormat="1" applyFont="1" applyFill="1" applyBorder="1" applyAlignment="1" applyProtection="1">
      <alignment horizontal="right"/>
    </xf>
    <xf numFmtId="164" fontId="23" fillId="25" borderId="0" xfId="63" applyFont="1" applyFill="1" applyBorder="1" applyAlignment="1">
      <alignment horizontal="right" wrapText="1"/>
    </xf>
    <xf numFmtId="0" fontId="23" fillId="25" borderId="0" xfId="63" applyNumberFormat="1" applyFont="1" applyFill="1" applyBorder="1" applyAlignment="1">
      <alignment horizontal="right" wrapText="1"/>
    </xf>
    <xf numFmtId="0" fontId="23" fillId="25" borderId="0" xfId="49" applyFont="1" applyFill="1" applyBorder="1" applyAlignment="1">
      <alignment vertical="top" wrapText="1"/>
    </xf>
    <xf numFmtId="0" fontId="23" fillId="25" borderId="0" xfId="49" applyNumberFormat="1" applyFont="1" applyFill="1" applyBorder="1" applyAlignment="1" applyProtection="1">
      <alignment horizontal="right" wrapText="1"/>
    </xf>
    <xf numFmtId="0" fontId="23" fillId="25" borderId="0" xfId="49" applyNumberFormat="1" applyFont="1" applyFill="1" applyBorder="1" applyAlignment="1">
      <alignment horizontal="right" wrapText="1"/>
    </xf>
    <xf numFmtId="0" fontId="23" fillId="25" borderId="0" xfId="49" applyNumberFormat="1" applyFont="1" applyFill="1" applyBorder="1" applyAlignment="1"/>
    <xf numFmtId="0" fontId="23" fillId="25" borderId="0" xfId="49" applyFont="1" applyFill="1" applyBorder="1" applyAlignment="1">
      <alignment horizontal="right"/>
    </xf>
    <xf numFmtId="0" fontId="23" fillId="0" borderId="0" xfId="63" applyNumberFormat="1" applyFont="1" applyFill="1" applyAlignment="1">
      <alignment horizontal="right" wrapText="1"/>
    </xf>
    <xf numFmtId="164" fontId="23" fillId="0" borderId="0" xfId="63" applyFont="1" applyFill="1" applyAlignment="1">
      <alignment horizontal="right" wrapText="1"/>
    </xf>
    <xf numFmtId="164" fontId="23" fillId="0" borderId="0" xfId="63" applyFont="1" applyFill="1" applyBorder="1" applyAlignment="1">
      <alignment horizontal="right" wrapText="1"/>
    </xf>
    <xf numFmtId="164" fontId="23" fillId="0" borderId="11" xfId="63" applyFont="1" applyFill="1" applyBorder="1" applyAlignment="1">
      <alignment horizontal="right" wrapText="1"/>
    </xf>
    <xf numFmtId="180" fontId="23" fillId="0" borderId="0" xfId="53" applyNumberFormat="1" applyFont="1" applyFill="1" applyBorder="1" applyAlignment="1">
      <alignment horizontal="right"/>
    </xf>
    <xf numFmtId="0" fontId="23" fillId="0" borderId="0" xfId="63" applyNumberFormat="1" applyFont="1" applyFill="1" applyBorder="1" applyAlignment="1">
      <alignment horizontal="right" wrapText="1"/>
    </xf>
    <xf numFmtId="0" fontId="23" fillId="0" borderId="0" xfId="49" applyNumberFormat="1" applyFont="1" applyFill="1" applyBorder="1" applyAlignment="1">
      <alignment horizontal="left" vertical="top"/>
    </xf>
    <xf numFmtId="164" fontId="23" fillId="0" borderId="0" xfId="63" applyFont="1" applyFill="1" applyAlignment="1" applyProtection="1">
      <alignment horizontal="right"/>
    </xf>
    <xf numFmtId="0" fontId="23" fillId="0" borderId="0" xfId="63" applyNumberFormat="1" applyFont="1" applyFill="1" applyAlignment="1" applyProtection="1">
      <alignment horizontal="right"/>
    </xf>
    <xf numFmtId="0" fontId="46" fillId="0" borderId="0" xfId="49" applyFont="1" applyFill="1"/>
    <xf numFmtId="49" fontId="46" fillId="0" borderId="0" xfId="49" applyNumberFormat="1" applyFont="1" applyFill="1" applyAlignment="1">
      <alignment horizontal="center"/>
    </xf>
    <xf numFmtId="0" fontId="46" fillId="0" borderId="0" xfId="49" applyNumberFormat="1" applyFont="1" applyFill="1"/>
    <xf numFmtId="0" fontId="46" fillId="0" borderId="0" xfId="49" applyFont="1" applyFill="1" applyBorder="1"/>
    <xf numFmtId="0" fontId="46" fillId="0" borderId="0" xfId="49" applyNumberFormat="1" applyFont="1" applyFill="1" applyBorder="1"/>
    <xf numFmtId="0" fontId="46" fillId="0" borderId="0" xfId="51" applyFont="1" applyFill="1" applyBorder="1" applyAlignment="1" applyProtection="1">
      <alignment horizontal="left"/>
    </xf>
    <xf numFmtId="0" fontId="46" fillId="0" borderId="0" xfId="52" applyFont="1" applyFill="1" applyProtection="1"/>
    <xf numFmtId="0" fontId="46" fillId="0" borderId="0" xfId="52" applyFont="1" applyFill="1" applyBorder="1" applyAlignment="1" applyProtection="1">
      <alignment horizontal="left" vertical="top" wrapText="1"/>
    </xf>
    <xf numFmtId="0" fontId="46" fillId="0" borderId="11" xfId="52" applyFont="1" applyFill="1" applyBorder="1" applyAlignment="1" applyProtection="1">
      <alignment vertical="top"/>
    </xf>
    <xf numFmtId="49" fontId="46" fillId="0" borderId="11" xfId="52" applyNumberFormat="1" applyFont="1" applyFill="1" applyBorder="1" applyAlignment="1" applyProtection="1">
      <alignment horizontal="center" vertical="top"/>
    </xf>
    <xf numFmtId="0" fontId="46" fillId="0" borderId="11" xfId="52" applyFont="1" applyFill="1" applyBorder="1" applyAlignment="1" applyProtection="1"/>
    <xf numFmtId="49" fontId="46" fillId="0" borderId="11" xfId="52" applyNumberFormat="1" applyFont="1" applyFill="1" applyBorder="1" applyAlignment="1" applyProtection="1">
      <alignment horizontal="center"/>
    </xf>
    <xf numFmtId="0" fontId="47" fillId="0" borderId="0" xfId="49" applyFont="1" applyFill="1" applyBorder="1" applyAlignment="1" applyProtection="1">
      <alignment horizontal="left"/>
    </xf>
    <xf numFmtId="0" fontId="46" fillId="0" borderId="0" xfId="49" applyFont="1" applyFill="1" applyAlignment="1">
      <alignment horizontal="left"/>
    </xf>
    <xf numFmtId="0" fontId="46" fillId="0" borderId="0" xfId="49" applyNumberFormat="1" applyFont="1" applyFill="1" applyAlignment="1">
      <alignment horizontal="right"/>
    </xf>
    <xf numFmtId="164" fontId="46" fillId="0" borderId="0" xfId="63" applyFont="1" applyFill="1" applyAlignment="1" applyProtection="1">
      <alignment horizontal="right" wrapText="1"/>
    </xf>
    <xf numFmtId="0" fontId="46" fillId="0" borderId="0" xfId="63" applyNumberFormat="1" applyFont="1" applyFill="1" applyAlignment="1" applyProtection="1">
      <alignment horizontal="right" wrapText="1"/>
    </xf>
    <xf numFmtId="0" fontId="46" fillId="0" borderId="0" xfId="49" applyFont="1" applyFill="1" applyBorder="1" applyAlignment="1" applyProtection="1">
      <alignment horizontal="left"/>
    </xf>
    <xf numFmtId="164" fontId="46" fillId="0" borderId="10" xfId="63" applyFont="1" applyFill="1" applyBorder="1" applyAlignment="1" applyProtection="1">
      <alignment horizontal="right" wrapText="1"/>
    </xf>
    <xf numFmtId="0" fontId="46" fillId="0" borderId="10" xfId="63" applyNumberFormat="1" applyFont="1" applyFill="1" applyBorder="1" applyAlignment="1" applyProtection="1">
      <alignment horizontal="right" wrapText="1"/>
    </xf>
    <xf numFmtId="0" fontId="46" fillId="0" borderId="0" xfId="49" applyNumberFormat="1" applyFont="1" applyFill="1" applyBorder="1" applyAlignment="1" applyProtection="1">
      <alignment horizontal="right"/>
    </xf>
    <xf numFmtId="0" fontId="46" fillId="0" borderId="0" xfId="63" applyNumberFormat="1" applyFont="1" applyFill="1" applyBorder="1" applyAlignment="1" applyProtection="1">
      <alignment horizontal="right" wrapText="1"/>
    </xf>
    <xf numFmtId="164" fontId="46" fillId="0" borderId="0" xfId="63" applyFont="1" applyFill="1" applyBorder="1" applyAlignment="1" applyProtection="1">
      <alignment horizontal="right" wrapText="1"/>
    </xf>
    <xf numFmtId="0" fontId="46" fillId="0" borderId="0" xfId="49" applyFont="1" applyFill="1" applyBorder="1" applyAlignment="1">
      <alignment horizontal="left"/>
    </xf>
    <xf numFmtId="164" fontId="46" fillId="0" borderId="11" xfId="63" applyFont="1" applyFill="1" applyBorder="1" applyAlignment="1" applyProtection="1">
      <alignment horizontal="right" wrapText="1"/>
    </xf>
    <xf numFmtId="0" fontId="46" fillId="0" borderId="11" xfId="63" applyNumberFormat="1" applyFont="1" applyFill="1" applyBorder="1" applyAlignment="1" applyProtection="1">
      <alignment horizontal="right" wrapText="1"/>
    </xf>
    <xf numFmtId="0" fontId="46" fillId="0" borderId="0" xfId="49" applyFont="1" applyFill="1" applyBorder="1" applyAlignment="1" applyProtection="1">
      <alignment horizontal="left" vertical="top" wrapText="1"/>
    </xf>
    <xf numFmtId="0" fontId="46" fillId="0" borderId="0" xfId="49" applyFont="1" applyFill="1" applyBorder="1" applyAlignment="1">
      <alignment vertical="top" wrapText="1"/>
    </xf>
    <xf numFmtId="0" fontId="46" fillId="0" borderId="0" xfId="49" applyFont="1" applyFill="1" applyBorder="1" applyAlignment="1">
      <alignment horizontal="right" vertical="top" wrapText="1"/>
    </xf>
    <xf numFmtId="0" fontId="46" fillId="0" borderId="0" xfId="63" applyNumberFormat="1" applyFont="1" applyFill="1" applyBorder="1" applyAlignment="1" applyProtection="1">
      <alignment horizontal="right"/>
    </xf>
    <xf numFmtId="0" fontId="46" fillId="0" borderId="0" xfId="49" applyNumberFormat="1" applyFont="1" applyFill="1" applyBorder="1" applyAlignment="1">
      <alignment horizontal="right"/>
    </xf>
    <xf numFmtId="0" fontId="47" fillId="0" borderId="0" xfId="0" applyNumberFormat="1" applyFont="1" applyFill="1" applyBorder="1" applyAlignment="1" applyProtection="1">
      <alignment horizontal="center"/>
    </xf>
    <xf numFmtId="0" fontId="49" fillId="0" borderId="0" xfId="0" applyNumberFormat="1" applyFont="1" applyFill="1" applyBorder="1" applyAlignment="1" applyProtection="1">
      <alignment horizontal="center"/>
    </xf>
    <xf numFmtId="0" fontId="46" fillId="0" borderId="0" xfId="47" applyNumberFormat="1" applyFont="1" applyFill="1" applyProtection="1"/>
    <xf numFmtId="0" fontId="23" fillId="0" borderId="11" xfId="63" applyNumberFormat="1" applyFont="1" applyFill="1" applyBorder="1" applyAlignment="1">
      <alignment horizontal="right" wrapText="1"/>
    </xf>
    <xf numFmtId="0" fontId="23" fillId="0" borderId="10" xfId="63" applyNumberFormat="1" applyFont="1" applyFill="1" applyBorder="1" applyAlignment="1">
      <alignment horizontal="right" wrapText="1"/>
    </xf>
    <xf numFmtId="164" fontId="23" fillId="0" borderId="10" xfId="63" applyFont="1" applyFill="1" applyBorder="1" applyAlignment="1">
      <alignment horizontal="right" wrapText="1"/>
    </xf>
    <xf numFmtId="49" fontId="23" fillId="0" borderId="0" xfId="53" applyNumberFormat="1" applyFont="1" applyFill="1" applyBorder="1" applyAlignment="1">
      <alignment horizontal="center"/>
    </xf>
    <xf numFmtId="0" fontId="46" fillId="0" borderId="0" xfId="44" applyFont="1" applyFill="1" applyAlignment="1">
      <alignment horizontal="right"/>
    </xf>
    <xf numFmtId="0" fontId="47" fillId="0" borderId="0" xfId="44" applyFont="1" applyFill="1" applyBorder="1" applyAlignment="1" applyProtection="1">
      <alignment horizontal="center"/>
    </xf>
    <xf numFmtId="0" fontId="47" fillId="0" borderId="0" xfId="44" applyNumberFormat="1" applyFont="1" applyFill="1" applyBorder="1" applyAlignment="1" applyProtection="1">
      <alignment horizontal="center"/>
    </xf>
    <xf numFmtId="0" fontId="46" fillId="0" borderId="0" xfId="44" applyFont="1" applyFill="1" applyAlignment="1">
      <alignment vertical="top" wrapText="1"/>
    </xf>
    <xf numFmtId="0" fontId="46" fillId="0" borderId="0" xfId="44" applyNumberFormat="1" applyFont="1" applyFill="1"/>
    <xf numFmtId="0" fontId="46" fillId="0" borderId="0" xfId="63" applyNumberFormat="1" applyFont="1" applyFill="1" applyAlignment="1">
      <alignment horizontal="right" wrapText="1"/>
    </xf>
    <xf numFmtId="0" fontId="46" fillId="0" borderId="0" xfId="44" applyNumberFormat="1" applyFont="1" applyFill="1" applyBorder="1" applyAlignment="1" applyProtection="1">
      <alignment horizontal="right"/>
    </xf>
    <xf numFmtId="0" fontId="46" fillId="0" borderId="0" xfId="44" applyFont="1" applyFill="1" applyBorder="1" applyAlignment="1">
      <alignment vertical="top" wrapText="1"/>
    </xf>
    <xf numFmtId="0" fontId="47" fillId="0" borderId="0" xfId="44" applyFont="1" applyFill="1" applyAlignment="1">
      <alignment vertical="top" wrapText="1"/>
    </xf>
    <xf numFmtId="0" fontId="46" fillId="0" borderId="0" xfId="44" applyNumberFormat="1" applyFont="1" applyFill="1" applyAlignment="1" applyProtection="1">
      <alignment horizontal="right"/>
    </xf>
    <xf numFmtId="0" fontId="46" fillId="0" borderId="0" xfId="44" applyNumberFormat="1" applyFont="1" applyFill="1" applyAlignment="1">
      <alignment horizontal="right"/>
    </xf>
    <xf numFmtId="0" fontId="46" fillId="0" borderId="10" xfId="44" applyFont="1" applyFill="1" applyBorder="1" applyAlignment="1">
      <alignment vertical="top" wrapText="1"/>
    </xf>
    <xf numFmtId="164" fontId="46" fillId="0" borderId="0" xfId="63" applyFont="1" applyFill="1" applyBorder="1" applyAlignment="1">
      <alignment horizontal="right" wrapText="1"/>
    </xf>
    <xf numFmtId="0" fontId="46" fillId="0" borderId="0" xfId="63" applyNumberFormat="1" applyFont="1" applyFill="1" applyBorder="1" applyAlignment="1">
      <alignment horizontal="right" wrapText="1"/>
    </xf>
    <xf numFmtId="0" fontId="46" fillId="0" borderId="0" xfId="44" applyNumberFormat="1" applyFont="1" applyFill="1" applyBorder="1"/>
    <xf numFmtId="0" fontId="46" fillId="0" borderId="0" xfId="49" applyNumberFormat="1" applyFont="1" applyFill="1" applyBorder="1" applyAlignment="1" applyProtection="1">
      <alignment horizontal="center"/>
    </xf>
    <xf numFmtId="0" fontId="46" fillId="0" borderId="0" xfId="51" applyNumberFormat="1" applyFont="1" applyFill="1" applyBorder="1" applyAlignment="1" applyProtection="1">
      <alignment horizontal="right"/>
    </xf>
    <xf numFmtId="0" fontId="46" fillId="0" borderId="0" xfId="52" applyFont="1" applyFill="1" applyBorder="1" applyAlignment="1" applyProtection="1">
      <alignment vertical="top"/>
    </xf>
    <xf numFmtId="0" fontId="46" fillId="0" borderId="0" xfId="52" applyFont="1" applyFill="1" applyBorder="1" applyAlignment="1" applyProtection="1"/>
    <xf numFmtId="49" fontId="46" fillId="0" borderId="0" xfId="52" applyNumberFormat="1" applyFont="1" applyFill="1" applyBorder="1" applyAlignment="1" applyProtection="1">
      <alignment horizontal="center"/>
    </xf>
    <xf numFmtId="0" fontId="47" fillId="0" borderId="0" xfId="49" applyFont="1" applyFill="1" applyBorder="1" applyAlignment="1" applyProtection="1">
      <alignment horizontal="left" vertical="top" wrapText="1"/>
    </xf>
    <xf numFmtId="0" fontId="46" fillId="0" borderId="11" xfId="49" applyFont="1" applyFill="1" applyBorder="1" applyAlignment="1">
      <alignment horizontal="left" vertical="top" wrapText="1"/>
    </xf>
    <xf numFmtId="0" fontId="46" fillId="0" borderId="0" xfId="49" applyFont="1" applyFill="1" applyAlignment="1">
      <alignment horizontal="left" vertical="top" wrapText="1"/>
    </xf>
    <xf numFmtId="0" fontId="46" fillId="0" borderId="11" xfId="63" applyNumberFormat="1" applyFont="1" applyFill="1" applyBorder="1" applyAlignment="1">
      <alignment horizontal="right" wrapText="1"/>
    </xf>
    <xf numFmtId="0" fontId="46" fillId="0" borderId="11" xfId="49" applyNumberFormat="1" applyFont="1" applyFill="1" applyBorder="1" applyAlignment="1">
      <alignment horizontal="right" wrapText="1"/>
    </xf>
    <xf numFmtId="0" fontId="46" fillId="0" borderId="0" xfId="49" applyNumberFormat="1" applyFont="1" applyFill="1" applyBorder="1" applyAlignment="1">
      <alignment horizontal="right" wrapText="1"/>
    </xf>
    <xf numFmtId="0" fontId="46" fillId="0" borderId="0" xfId="49" applyNumberFormat="1" applyFont="1" applyFill="1" applyAlignment="1">
      <alignment horizontal="right" wrapText="1"/>
    </xf>
    <xf numFmtId="0" fontId="46" fillId="0" borderId="10" xfId="49" applyFont="1" applyFill="1" applyBorder="1" applyAlignment="1">
      <alignment horizontal="left" vertical="top" wrapText="1"/>
    </xf>
    <xf numFmtId="0" fontId="46" fillId="0" borderId="10" xfId="49" applyNumberFormat="1" applyFont="1" applyFill="1" applyBorder="1" applyAlignment="1" applyProtection="1">
      <alignment horizontal="right" wrapText="1"/>
    </xf>
    <xf numFmtId="0" fontId="46" fillId="0" borderId="0" xfId="49" applyNumberFormat="1" applyFont="1" applyFill="1" applyBorder="1" applyAlignment="1" applyProtection="1">
      <alignment horizontal="right" wrapText="1"/>
    </xf>
    <xf numFmtId="0" fontId="46" fillId="0" borderId="0" xfId="49" applyFont="1" applyFill="1" applyAlignment="1"/>
    <xf numFmtId="166" fontId="22" fillId="0" borderId="0" xfId="70" applyNumberFormat="1" applyFont="1" applyFill="1" applyBorder="1" applyAlignment="1" applyProtection="1">
      <alignment horizontal="left" vertical="top" wrapText="1"/>
    </xf>
    <xf numFmtId="0" fontId="23" fillId="0" borderId="0" xfId="44" applyFont="1" applyFill="1" applyBorder="1" applyAlignment="1" applyProtection="1">
      <alignment horizontal="justify"/>
    </xf>
    <xf numFmtId="0" fontId="23" fillId="25" borderId="0" xfId="44" applyFont="1" applyFill="1" applyAlignment="1"/>
    <xf numFmtId="0" fontId="23" fillId="25" borderId="0" xfId="44" applyFont="1" applyFill="1" applyBorder="1"/>
    <xf numFmtId="0" fontId="23" fillId="25" borderId="0" xfId="44" applyNumberFormat="1" applyFont="1" applyFill="1"/>
    <xf numFmtId="0" fontId="23" fillId="25" borderId="0" xfId="44" applyFont="1" applyFill="1" applyAlignment="1">
      <alignment vertical="top" wrapText="1"/>
    </xf>
    <xf numFmtId="0" fontId="23" fillId="25" borderId="0" xfId="44" applyFont="1" applyFill="1" applyAlignment="1">
      <alignment horizontal="right" vertical="top" wrapText="1"/>
    </xf>
    <xf numFmtId="0" fontId="23" fillId="25" borderId="0" xfId="44" applyFont="1" applyFill="1"/>
    <xf numFmtId="0" fontId="23" fillId="25" borderId="0" xfId="44" applyFont="1" applyFill="1" applyAlignment="1" applyProtection="1">
      <alignment horizontal="left" vertical="top" wrapText="1"/>
    </xf>
    <xf numFmtId="0" fontId="23" fillId="25" borderId="0" xfId="44" applyFont="1" applyFill="1" applyBorder="1" applyAlignment="1" applyProtection="1">
      <alignment horizontal="left" vertical="top" wrapText="1"/>
    </xf>
    <xf numFmtId="171" fontId="23" fillId="25" borderId="0" xfId="44" applyNumberFormat="1" applyFont="1" applyFill="1" applyBorder="1" applyAlignment="1">
      <alignment horizontal="right" vertical="top" wrapText="1"/>
    </xf>
    <xf numFmtId="164" fontId="23" fillId="25" borderId="0" xfId="63" applyFont="1" applyFill="1" applyBorder="1" applyAlignment="1" applyProtection="1">
      <alignment horizontal="right"/>
    </xf>
    <xf numFmtId="0" fontId="22" fillId="25" borderId="0" xfId="44" applyFont="1" applyFill="1" applyBorder="1" applyAlignment="1" applyProtection="1">
      <alignment horizontal="left" vertical="top" wrapText="1"/>
    </xf>
    <xf numFmtId="0" fontId="23" fillId="25" borderId="0" xfId="44" applyNumberFormat="1" applyFont="1" applyFill="1" applyBorder="1"/>
    <xf numFmtId="175" fontId="22" fillId="25" borderId="0" xfId="44" applyNumberFormat="1" applyFont="1" applyFill="1" applyAlignment="1">
      <alignment horizontal="right" vertical="top" wrapText="1"/>
    </xf>
    <xf numFmtId="0" fontId="23" fillId="25" borderId="0" xfId="44" applyFont="1" applyFill="1" applyBorder="1" applyAlignment="1"/>
    <xf numFmtId="0" fontId="23" fillId="25" borderId="0" xfId="52" applyNumberFormat="1" applyFont="1" applyFill="1" applyProtection="1"/>
    <xf numFmtId="0" fontId="23" fillId="25" borderId="0" xfId="52" applyNumberFormat="1" applyFont="1" applyFill="1" applyAlignment="1" applyProtection="1">
      <alignment horizontal="right"/>
    </xf>
    <xf numFmtId="0" fontId="23" fillId="25" borderId="0" xfId="49" applyNumberFormat="1" applyFont="1" applyFill="1" applyBorder="1" applyAlignment="1">
      <alignment horizontal="left" vertical="top" wrapText="1"/>
    </xf>
    <xf numFmtId="0" fontId="23" fillId="25" borderId="0" xfId="49" applyFont="1" applyFill="1" applyBorder="1" applyAlignment="1" applyProtection="1">
      <alignment horizontal="left" vertical="top" wrapText="1"/>
    </xf>
    <xf numFmtId="0" fontId="23" fillId="25" borderId="0" xfId="49" applyFont="1" applyFill="1" applyBorder="1" applyAlignment="1">
      <alignment horizontal="right" vertical="top" wrapText="1"/>
    </xf>
    <xf numFmtId="0" fontId="23" fillId="25" borderId="0" xfId="49" applyFont="1" applyFill="1" applyAlignment="1">
      <alignment horizontal="left" vertical="top" wrapText="1"/>
    </xf>
    <xf numFmtId="0" fontId="23" fillId="25" borderId="0" xfId="49" applyFont="1" applyFill="1" applyAlignment="1">
      <alignment vertical="top" wrapText="1"/>
    </xf>
    <xf numFmtId="0" fontId="23" fillId="25" borderId="0" xfId="49" applyFont="1" applyFill="1" applyAlignment="1">
      <alignment horizontal="right" vertical="top" wrapText="1"/>
    </xf>
    <xf numFmtId="0" fontId="23" fillId="25" borderId="0" xfId="49" applyFont="1" applyFill="1" applyAlignment="1">
      <alignment horizontal="left"/>
    </xf>
    <xf numFmtId="0" fontId="23" fillId="25" borderId="0" xfId="49" applyNumberFormat="1" applyFont="1" applyFill="1" applyAlignment="1">
      <alignment horizontal="left"/>
    </xf>
    <xf numFmtId="0" fontId="23" fillId="25" borderId="0" xfId="49" applyNumberFormat="1" applyFont="1" applyFill="1" applyAlignment="1"/>
    <xf numFmtId="0" fontId="23" fillId="25" borderId="0" xfId="49" applyNumberFormat="1" applyFont="1" applyFill="1" applyBorder="1" applyAlignment="1">
      <alignment wrapText="1"/>
    </xf>
    <xf numFmtId="0" fontId="22" fillId="25" borderId="0" xfId="49" applyFont="1" applyFill="1" applyBorder="1" applyAlignment="1">
      <alignment horizontal="left" vertical="top"/>
    </xf>
    <xf numFmtId="0" fontId="51" fillId="25" borderId="0" xfId="0" applyNumberFormat="1" applyFont="1" applyFill="1" applyBorder="1" applyAlignment="1" applyProtection="1">
      <alignment horizontal="center"/>
    </xf>
    <xf numFmtId="0" fontId="23" fillId="25" borderId="0" xfId="52" applyNumberFormat="1" applyFont="1" applyFill="1" applyBorder="1" applyProtection="1"/>
    <xf numFmtId="0" fontId="23" fillId="25" borderId="0" xfId="52" applyNumberFormat="1" applyFont="1" applyFill="1" applyBorder="1" applyAlignment="1" applyProtection="1">
      <alignment horizontal="right"/>
    </xf>
    <xf numFmtId="0" fontId="23" fillId="25" borderId="0" xfId="49" applyFont="1" applyFill="1" applyAlignment="1">
      <alignment horizontal="left" vertical="center"/>
    </xf>
    <xf numFmtId="0" fontId="46" fillId="0" borderId="0" xfId="44" applyFont="1" applyFill="1" applyAlignment="1">
      <alignment horizontal="left" vertical="top" wrapText="1"/>
    </xf>
    <xf numFmtId="0" fontId="46" fillId="0" borderId="0" xfId="44" applyFont="1" applyFill="1" applyAlignment="1">
      <alignment horizontal="right" vertical="top" wrapText="1"/>
    </xf>
    <xf numFmtId="0" fontId="46" fillId="0" borderId="0" xfId="44" applyNumberFormat="1" applyFont="1" applyFill="1" applyAlignment="1">
      <alignment horizontal="center"/>
    </xf>
    <xf numFmtId="0" fontId="46" fillId="0" borderId="0" xfId="44" applyFont="1" applyFill="1" applyBorder="1" applyAlignment="1">
      <alignment horizontal="left" vertical="top" wrapText="1"/>
    </xf>
    <xf numFmtId="0" fontId="46" fillId="0" borderId="0" xfId="44" applyFont="1" applyFill="1" applyBorder="1" applyAlignment="1">
      <alignment horizontal="right" vertical="top" wrapText="1"/>
    </xf>
    <xf numFmtId="0" fontId="47" fillId="0" borderId="0" xfId="44" applyFont="1" applyFill="1" applyAlignment="1" applyProtection="1">
      <alignment horizontal="left" vertical="top" wrapText="1"/>
    </xf>
    <xf numFmtId="0" fontId="46" fillId="0" borderId="0" xfId="44" applyFont="1" applyFill="1" applyAlignment="1">
      <alignment vertical="top"/>
    </xf>
    <xf numFmtId="0" fontId="46" fillId="0" borderId="0" xfId="44" applyNumberFormat="1" applyFont="1" applyFill="1" applyAlignment="1" applyProtection="1">
      <alignment horizontal="right" wrapText="1"/>
    </xf>
    <xf numFmtId="0" fontId="46" fillId="0" borderId="0" xfId="44" applyNumberFormat="1" applyFont="1" applyFill="1" applyBorder="1" applyAlignment="1" applyProtection="1">
      <alignment horizontal="right" wrapText="1"/>
    </xf>
    <xf numFmtId="0" fontId="46" fillId="0" borderId="10" xfId="44" applyNumberFormat="1" applyFont="1" applyFill="1" applyBorder="1" applyAlignment="1" applyProtection="1">
      <alignment horizontal="right" wrapText="1"/>
    </xf>
    <xf numFmtId="0" fontId="47" fillId="0" borderId="0" xfId="44" applyFont="1" applyFill="1" applyBorder="1" applyAlignment="1">
      <alignment vertical="top" wrapText="1"/>
    </xf>
    <xf numFmtId="0" fontId="46" fillId="0" borderId="11" xfId="44" applyNumberFormat="1" applyFont="1" applyFill="1" applyBorder="1" applyAlignment="1" applyProtection="1">
      <alignment horizontal="right" wrapText="1"/>
    </xf>
    <xf numFmtId="0" fontId="47" fillId="0" borderId="0" xfId="44" applyFont="1" applyFill="1" applyBorder="1" applyAlignment="1" applyProtection="1">
      <alignment horizontal="left" vertical="top" wrapText="1"/>
    </xf>
    <xf numFmtId="0" fontId="46" fillId="0" borderId="0" xfId="44" applyFont="1" applyFill="1" applyBorder="1"/>
    <xf numFmtId="0" fontId="47" fillId="0" borderId="10" xfId="44" applyFont="1" applyFill="1" applyBorder="1" applyAlignment="1" applyProtection="1">
      <alignment horizontal="left" vertical="top" wrapText="1"/>
    </xf>
    <xf numFmtId="0" fontId="46" fillId="0" borderId="0" xfId="52" applyNumberFormat="1" applyFont="1" applyFill="1" applyAlignment="1" applyProtection="1">
      <alignment horizontal="right"/>
    </xf>
    <xf numFmtId="166" fontId="23" fillId="0" borderId="0" xfId="70" applyFont="1" applyFill="1" applyBorder="1" applyAlignment="1">
      <alignment horizontal="right" vertical="top" wrapText="1"/>
    </xf>
    <xf numFmtId="0" fontId="22" fillId="0" borderId="0" xfId="69" applyFont="1" applyFill="1" applyBorder="1" applyAlignment="1">
      <alignment horizontal="right" vertical="top" wrapText="1"/>
    </xf>
    <xf numFmtId="0" fontId="22" fillId="0" borderId="0" xfId="69" applyFont="1" applyFill="1" applyBorder="1" applyAlignment="1" applyProtection="1">
      <alignment horizontal="left" vertical="top" wrapText="1"/>
    </xf>
    <xf numFmtId="167" fontId="23" fillId="0" borderId="0" xfId="69" applyNumberFormat="1" applyFont="1" applyFill="1" applyBorder="1" applyAlignment="1">
      <alignment horizontal="right" vertical="top" wrapText="1"/>
    </xf>
    <xf numFmtId="0" fontId="23" fillId="0" borderId="0" xfId="69" applyFont="1" applyFill="1" applyBorder="1" applyAlignment="1" applyProtection="1">
      <alignment horizontal="left" vertical="top" wrapText="1"/>
    </xf>
    <xf numFmtId="0" fontId="22" fillId="0" borderId="0" xfId="44" applyNumberFormat="1" applyFont="1" applyFill="1" applyBorder="1" applyProtection="1"/>
    <xf numFmtId="166" fontId="23" fillId="0" borderId="0" xfId="70" applyFont="1" applyFill="1" applyAlignment="1"/>
    <xf numFmtId="166" fontId="23" fillId="0" borderId="0" xfId="70" applyFont="1" applyFill="1" applyBorder="1" applyAlignment="1">
      <alignment horizontal="left" vertical="top" wrapText="1"/>
    </xf>
    <xf numFmtId="166" fontId="23" fillId="0" borderId="0" xfId="70" applyFont="1" applyFill="1" applyAlignment="1">
      <alignment horizontal="left" vertical="top" wrapText="1"/>
    </xf>
    <xf numFmtId="166" fontId="23" fillId="0" borderId="0" xfId="70" applyFont="1" applyFill="1" applyAlignment="1">
      <alignment horizontal="right" vertical="top" wrapText="1"/>
    </xf>
    <xf numFmtId="166" fontId="23" fillId="0" borderId="0" xfId="70" applyFont="1" applyFill="1"/>
    <xf numFmtId="0" fontId="23" fillId="0" borderId="0" xfId="70" applyNumberFormat="1" applyFont="1" applyFill="1"/>
    <xf numFmtId="166" fontId="23" fillId="0" borderId="0" xfId="70" applyFont="1" applyFill="1" applyAlignment="1">
      <alignment horizontal="right"/>
    </xf>
    <xf numFmtId="166" fontId="23" fillId="0" borderId="0" xfId="70" applyFont="1" applyFill="1" applyBorder="1"/>
    <xf numFmtId="0" fontId="23" fillId="0" borderId="0" xfId="70" applyNumberFormat="1" applyFont="1" applyFill="1" applyBorder="1" applyAlignment="1">
      <alignment wrapText="1"/>
    </xf>
    <xf numFmtId="0" fontId="23" fillId="0" borderId="0" xfId="70" quotePrefix="1" applyNumberFormat="1" applyFont="1" applyFill="1" applyAlignment="1">
      <alignment horizontal="right"/>
    </xf>
    <xf numFmtId="166" fontId="23" fillId="0" borderId="0" xfId="70" quotePrefix="1" applyFont="1" applyFill="1" applyAlignment="1">
      <alignment horizontal="right"/>
    </xf>
    <xf numFmtId="0" fontId="23" fillId="0" borderId="0" xfId="70" quotePrefix="1" applyNumberFormat="1" applyFont="1" applyFill="1"/>
    <xf numFmtId="0" fontId="46" fillId="0" borderId="0" xfId="49" applyFont="1" applyFill="1" applyBorder="1" applyAlignment="1">
      <alignment wrapText="1"/>
    </xf>
    <xf numFmtId="0" fontId="46" fillId="0" borderId="0" xfId="49" applyFont="1" applyFill="1" applyAlignment="1">
      <alignment horizontal="right" vertical="top" wrapText="1"/>
    </xf>
    <xf numFmtId="0" fontId="46" fillId="0" borderId="0" xfId="49" applyFont="1" applyFill="1" applyAlignment="1">
      <alignment wrapText="1"/>
    </xf>
    <xf numFmtId="0" fontId="46" fillId="0" borderId="0" xfId="53" applyFont="1" applyFill="1" applyBorder="1" applyAlignment="1">
      <alignment horizontal="right" vertical="top" wrapText="1"/>
    </xf>
    <xf numFmtId="0" fontId="46" fillId="0" borderId="0" xfId="53" applyFont="1" applyFill="1" applyBorder="1" applyAlignment="1" applyProtection="1">
      <alignment horizontal="left" vertical="top" wrapText="1"/>
    </xf>
    <xf numFmtId="0" fontId="47" fillId="0" borderId="0" xfId="53" applyFont="1" applyFill="1" applyBorder="1" applyAlignment="1" applyProtection="1">
      <alignment horizontal="left" vertical="top" wrapText="1"/>
    </xf>
    <xf numFmtId="167" fontId="46" fillId="0" borderId="0" xfId="49" applyNumberFormat="1" applyFont="1" applyFill="1" applyBorder="1" applyAlignment="1">
      <alignment horizontal="right" vertical="top" wrapText="1"/>
    </xf>
    <xf numFmtId="0" fontId="46" fillId="0" borderId="10" xfId="63" applyNumberFormat="1" applyFont="1" applyFill="1" applyBorder="1" applyAlignment="1">
      <alignment horizontal="right" wrapText="1"/>
    </xf>
    <xf numFmtId="0" fontId="46" fillId="0" borderId="0" xfId="49" applyFont="1" applyFill="1" applyBorder="1" applyAlignment="1"/>
    <xf numFmtId="175" fontId="47" fillId="0" borderId="0" xfId="49" applyNumberFormat="1" applyFont="1" applyFill="1" applyBorder="1" applyAlignment="1">
      <alignment horizontal="right" vertical="top" wrapText="1"/>
    </xf>
    <xf numFmtId="175" fontId="46" fillId="0" borderId="0" xfId="49" applyNumberFormat="1" applyFont="1" applyFill="1" applyBorder="1" applyAlignment="1">
      <alignment horizontal="right" vertical="top" wrapText="1"/>
    </xf>
    <xf numFmtId="49" fontId="46" fillId="0" borderId="0" xfId="49" applyNumberFormat="1" applyFont="1" applyFill="1" applyBorder="1" applyAlignment="1">
      <alignment horizontal="right" vertical="top" wrapText="1"/>
    </xf>
    <xf numFmtId="0" fontId="47" fillId="0" borderId="0" xfId="48" applyFont="1" applyFill="1" applyBorder="1" applyAlignment="1">
      <alignment vertical="top" wrapText="1"/>
    </xf>
    <xf numFmtId="0" fontId="46" fillId="0" borderId="0" xfId="49" applyFont="1" applyFill="1" applyAlignment="1">
      <alignment horizontal="right" wrapText="1"/>
    </xf>
    <xf numFmtId="0" fontId="23" fillId="0" borderId="0" xfId="69" applyNumberFormat="1" applyFont="1" applyFill="1" applyAlignment="1" applyProtection="1">
      <alignment horizontal="right"/>
    </xf>
    <xf numFmtId="0" fontId="23" fillId="0" borderId="0" xfId="44" applyNumberFormat="1" applyFont="1" applyFill="1" applyAlignment="1">
      <alignment vertical="center"/>
    </xf>
    <xf numFmtId="0" fontId="23" fillId="0" borderId="11" xfId="63" applyNumberFormat="1" applyFont="1" applyFill="1" applyBorder="1" applyAlignment="1">
      <alignment horizontal="right"/>
    </xf>
    <xf numFmtId="0" fontId="23" fillId="0" borderId="11" xfId="44" applyNumberFormat="1" applyFont="1" applyFill="1" applyBorder="1" applyAlignment="1">
      <alignment horizontal="right"/>
    </xf>
    <xf numFmtId="164" fontId="23" fillId="0" borderId="11" xfId="63" applyFont="1" applyFill="1" applyBorder="1" applyAlignment="1">
      <alignment horizontal="right"/>
    </xf>
    <xf numFmtId="0" fontId="22" fillId="0" borderId="0" xfId="0" applyNumberFormat="1" applyFont="1" applyFill="1" applyBorder="1" applyAlignment="1" applyProtection="1">
      <alignment horizontal="right"/>
    </xf>
    <xf numFmtId="0" fontId="46" fillId="0" borderId="0" xfId="44" applyFont="1" applyFill="1" applyBorder="1" applyAlignment="1">
      <alignment horizontal="right"/>
    </xf>
    <xf numFmtId="164" fontId="23" fillId="0" borderId="12" xfId="63" applyFont="1" applyFill="1" applyBorder="1" applyAlignment="1">
      <alignment horizontal="right" wrapText="1"/>
    </xf>
    <xf numFmtId="0" fontId="23" fillId="0" borderId="0" xfId="44" applyNumberFormat="1" applyFont="1" applyFill="1" applyBorder="1" applyAlignment="1"/>
    <xf numFmtId="0" fontId="46" fillId="0" borderId="0" xfId="53" applyFont="1" applyFill="1" applyAlignment="1">
      <alignment vertical="center"/>
    </xf>
    <xf numFmtId="0" fontId="23" fillId="0" borderId="0" xfId="63" applyNumberFormat="1" applyFont="1" applyFill="1" applyBorder="1" applyAlignment="1" applyProtection="1">
      <alignment horizontal="right" vertical="center" wrapText="1"/>
    </xf>
    <xf numFmtId="49" fontId="23" fillId="0" borderId="0" xfId="52" applyNumberFormat="1" applyFont="1" applyFill="1" applyBorder="1" applyAlignment="1" applyProtection="1">
      <alignment horizontal="center"/>
    </xf>
    <xf numFmtId="0" fontId="46" fillId="0" borderId="14" xfId="0" applyFont="1" applyFill="1" applyBorder="1" applyAlignment="1">
      <alignment horizontal="left" vertical="top" wrapText="1"/>
    </xf>
    <xf numFmtId="164" fontId="46" fillId="0" borderId="0" xfId="63" applyNumberFormat="1" applyFont="1" applyFill="1" applyAlignment="1"/>
    <xf numFmtId="0" fontId="46" fillId="0" borderId="0" xfId="44" applyNumberFormat="1" applyFont="1" applyFill="1" applyBorder="1" applyAlignment="1">
      <alignment horizontal="right"/>
    </xf>
    <xf numFmtId="175" fontId="47" fillId="0" borderId="0" xfId="44" applyNumberFormat="1" applyFont="1" applyFill="1" applyBorder="1" applyAlignment="1">
      <alignment vertical="top" wrapText="1"/>
    </xf>
    <xf numFmtId="0" fontId="46" fillId="0" borderId="0" xfId="48" applyFont="1" applyFill="1" applyBorder="1" applyAlignment="1">
      <alignment vertical="top" wrapText="1"/>
    </xf>
    <xf numFmtId="0" fontId="46" fillId="0" borderId="0" xfId="48" applyFont="1" applyFill="1" applyBorder="1" applyAlignment="1">
      <alignment horizontal="right" vertical="top" wrapText="1"/>
    </xf>
    <xf numFmtId="0" fontId="46" fillId="0" borderId="0" xfId="48" applyFont="1" applyFill="1" applyBorder="1" applyAlignment="1">
      <alignment horizontal="left" vertical="top" wrapText="1"/>
    </xf>
    <xf numFmtId="0" fontId="46" fillId="0" borderId="0" xfId="44" applyNumberFormat="1" applyFont="1" applyFill="1" applyBorder="1" applyAlignment="1">
      <alignment horizontal="right" wrapText="1"/>
    </xf>
    <xf numFmtId="0" fontId="46" fillId="0" borderId="0" xfId="44" applyFont="1" applyFill="1" applyBorder="1" applyAlignment="1" applyProtection="1">
      <alignment horizontal="left" vertical="top" wrapText="1"/>
    </xf>
    <xf numFmtId="0" fontId="47" fillId="0" borderId="0" xfId="53" applyFont="1" applyFill="1" applyAlignment="1">
      <alignment vertical="top" wrapText="1"/>
    </xf>
    <xf numFmtId="0" fontId="46" fillId="0" borderId="0" xfId="53" applyFont="1" applyFill="1" applyAlignment="1" applyProtection="1">
      <alignment vertical="top" wrapText="1"/>
    </xf>
    <xf numFmtId="0" fontId="46" fillId="0" borderId="0" xfId="53" applyFont="1" applyFill="1" applyBorder="1" applyAlignment="1">
      <alignment vertical="top" wrapText="1"/>
    </xf>
    <xf numFmtId="167" fontId="46" fillId="0" borderId="0" xfId="44" applyNumberFormat="1" applyFont="1" applyFill="1" applyBorder="1" applyAlignment="1">
      <alignment vertical="top" wrapText="1"/>
    </xf>
    <xf numFmtId="49" fontId="46" fillId="0" borderId="0" xfId="53" applyNumberFormat="1" applyFont="1" applyFill="1" applyBorder="1" applyAlignment="1">
      <alignment horizontal="right" vertical="top" wrapText="1"/>
    </xf>
    <xf numFmtId="0" fontId="46" fillId="0" borderId="0" xfId="44" applyFont="1" applyFill="1" applyAlignment="1">
      <alignment horizontal="right" vertical="center"/>
    </xf>
    <xf numFmtId="0" fontId="46" fillId="0" borderId="0" xfId="44" applyFont="1" applyFill="1" applyBorder="1" applyAlignment="1" applyProtection="1">
      <alignment horizontal="left" vertical="center"/>
    </xf>
    <xf numFmtId="0" fontId="46" fillId="0" borderId="0" xfId="53" applyNumberFormat="1" applyFont="1" applyFill="1" applyAlignment="1">
      <alignment horizontal="right" wrapText="1"/>
    </xf>
    <xf numFmtId="0" fontId="47" fillId="0" borderId="0" xfId="53" applyFont="1" applyFill="1" applyBorder="1" applyAlignment="1">
      <alignment vertical="top" wrapText="1"/>
    </xf>
    <xf numFmtId="0" fontId="46" fillId="0" borderId="11" xfId="44" applyNumberFormat="1" applyFont="1" applyFill="1" applyBorder="1" applyAlignment="1">
      <alignment horizontal="right" wrapText="1"/>
    </xf>
    <xf numFmtId="0" fontId="46" fillId="24" borderId="0" xfId="53" applyFont="1" applyFill="1" applyAlignment="1"/>
    <xf numFmtId="0" fontId="46" fillId="24" borderId="0" xfId="53" applyFont="1" applyFill="1"/>
    <xf numFmtId="0" fontId="46" fillId="0" borderId="0" xfId="44" applyNumberFormat="1" applyFont="1" applyFill="1" applyAlignment="1">
      <alignment horizontal="right" wrapText="1"/>
    </xf>
    <xf numFmtId="49" fontId="46" fillId="0" borderId="0" xfId="44" applyNumberFormat="1" applyFont="1" applyFill="1" applyBorder="1" applyAlignment="1">
      <alignment horizontal="right" vertical="top" wrapText="1"/>
    </xf>
    <xf numFmtId="0" fontId="46" fillId="24" borderId="0" xfId="44" applyFont="1" applyFill="1"/>
    <xf numFmtId="0" fontId="46" fillId="24" borderId="0" xfId="44" applyFont="1" applyFill="1" applyAlignment="1"/>
    <xf numFmtId="0" fontId="46" fillId="25" borderId="0" xfId="44" applyFont="1" applyFill="1"/>
    <xf numFmtId="0" fontId="46" fillId="25" borderId="0" xfId="44" applyFont="1" applyFill="1" applyAlignment="1"/>
    <xf numFmtId="0" fontId="46" fillId="25" borderId="0" xfId="44" applyNumberFormat="1" applyFont="1" applyFill="1"/>
    <xf numFmtId="0" fontId="46" fillId="25" borderId="0" xfId="44" applyFont="1" applyFill="1" applyAlignment="1">
      <alignment vertical="top" wrapText="1"/>
    </xf>
    <xf numFmtId="1" fontId="46" fillId="25" borderId="0" xfId="44" applyNumberFormat="1" applyFont="1" applyFill="1"/>
    <xf numFmtId="0" fontId="46" fillId="25" borderId="0" xfId="53" applyFont="1" applyFill="1"/>
    <xf numFmtId="0" fontId="46" fillId="25" borderId="0" xfId="53" applyFont="1" applyFill="1" applyAlignment="1"/>
    <xf numFmtId="0" fontId="46" fillId="25" borderId="0" xfId="44" applyNumberFormat="1" applyFont="1" applyFill="1" applyAlignment="1" applyProtection="1">
      <alignment horizontal="right"/>
    </xf>
    <xf numFmtId="0" fontId="46" fillId="25" borderId="0" xfId="44" applyFont="1" applyFill="1" applyAlignment="1" applyProtection="1">
      <alignment horizontal="right"/>
    </xf>
    <xf numFmtId="0" fontId="46" fillId="25" borderId="0" xfId="44" applyFont="1" applyFill="1" applyAlignment="1">
      <alignment horizontal="right" vertical="top" wrapText="1"/>
    </xf>
    <xf numFmtId="171" fontId="46" fillId="25" borderId="0" xfId="44" applyNumberFormat="1" applyFont="1" applyFill="1" applyAlignment="1">
      <alignment horizontal="right" vertical="top" wrapText="1"/>
    </xf>
    <xf numFmtId="167" fontId="46" fillId="25" borderId="0" xfId="44" applyNumberFormat="1" applyFont="1" applyFill="1" applyAlignment="1">
      <alignment vertical="top" wrapText="1"/>
    </xf>
    <xf numFmtId="0" fontId="46" fillId="25" borderId="0" xfId="52" applyNumberFormat="1" applyFont="1" applyFill="1" applyAlignment="1" applyProtection="1">
      <alignment horizontal="right"/>
    </xf>
    <xf numFmtId="1" fontId="46" fillId="25" borderId="0" xfId="69" applyNumberFormat="1" applyFont="1" applyFill="1" applyAlignment="1" applyProtection="1">
      <alignment horizontal="right"/>
    </xf>
    <xf numFmtId="0" fontId="47" fillId="25" borderId="0" xfId="0" applyNumberFormat="1" applyFont="1" applyFill="1" applyBorder="1" applyAlignment="1" applyProtection="1">
      <alignment horizontal="center"/>
    </xf>
    <xf numFmtId="164" fontId="46" fillId="25" borderId="11" xfId="63" applyFont="1" applyFill="1" applyBorder="1" applyAlignment="1" applyProtection="1">
      <alignment horizontal="right" wrapText="1"/>
    </xf>
    <xf numFmtId="0" fontId="46" fillId="25" borderId="11" xfId="63" applyNumberFormat="1" applyFont="1" applyFill="1" applyBorder="1" applyAlignment="1" applyProtection="1">
      <alignment horizontal="right" wrapText="1"/>
    </xf>
    <xf numFmtId="164" fontId="46" fillId="25" borderId="0" xfId="63" applyFont="1" applyFill="1" applyBorder="1" applyAlignment="1" applyProtection="1">
      <alignment horizontal="right" wrapText="1"/>
    </xf>
    <xf numFmtId="0" fontId="46" fillId="25" borderId="0" xfId="49" applyFont="1" applyFill="1" applyBorder="1" applyAlignment="1" applyProtection="1">
      <alignment horizontal="left" vertical="top" wrapText="1"/>
    </xf>
    <xf numFmtId="0" fontId="46" fillId="25" borderId="0" xfId="49" applyFont="1" applyFill="1" applyBorder="1" applyAlignment="1">
      <alignment vertical="top" wrapText="1"/>
    </xf>
    <xf numFmtId="0" fontId="46" fillId="25" borderId="10" xfId="63" applyNumberFormat="1" applyFont="1" applyFill="1" applyBorder="1" applyAlignment="1" applyProtection="1">
      <alignment horizontal="right" wrapText="1"/>
    </xf>
    <xf numFmtId="0" fontId="46" fillId="25" borderId="0" xfId="63" applyNumberFormat="1" applyFont="1" applyFill="1" applyAlignment="1" applyProtection="1">
      <alignment horizontal="right" wrapText="1"/>
    </xf>
    <xf numFmtId="164" fontId="46" fillId="25" borderId="0" xfId="63" applyFont="1" applyFill="1" applyAlignment="1" applyProtection="1">
      <alignment horizontal="right" wrapText="1"/>
    </xf>
    <xf numFmtId="164" fontId="46" fillId="25" borderId="10" xfId="63" applyFont="1" applyFill="1" applyBorder="1" applyAlignment="1" applyProtection="1">
      <alignment horizontal="right" wrapText="1"/>
    </xf>
    <xf numFmtId="0" fontId="46" fillId="25" borderId="0" xfId="63" applyNumberFormat="1" applyFont="1" applyFill="1" applyBorder="1" applyAlignment="1" applyProtection="1">
      <alignment horizontal="right" wrapText="1"/>
    </xf>
    <xf numFmtId="0" fontId="46" fillId="25" borderId="12" xfId="63" applyNumberFormat="1" applyFont="1" applyFill="1" applyBorder="1" applyAlignment="1" applyProtection="1">
      <alignment horizontal="right" wrapText="1"/>
    </xf>
    <xf numFmtId="0" fontId="46" fillId="25" borderId="0" xfId="53" applyFont="1" applyFill="1" applyBorder="1" applyAlignment="1" applyProtection="1">
      <alignment horizontal="left" vertical="top" wrapText="1"/>
    </xf>
    <xf numFmtId="0" fontId="46" fillId="25" borderId="0" xfId="44" applyFont="1" applyFill="1" applyBorder="1" applyAlignment="1" applyProtection="1">
      <alignment horizontal="left" vertical="top" wrapText="1"/>
    </xf>
    <xf numFmtId="0" fontId="47" fillId="25" borderId="0" xfId="49" applyFont="1" applyFill="1" applyBorder="1" applyAlignment="1" applyProtection="1">
      <alignment horizontal="left" vertical="top" wrapText="1"/>
    </xf>
    <xf numFmtId="164" fontId="46" fillId="25" borderId="0" xfId="63" applyFont="1" applyFill="1" applyBorder="1" applyAlignment="1">
      <alignment horizontal="right" wrapText="1"/>
    </xf>
    <xf numFmtId="0" fontId="46" fillId="25" borderId="0" xfId="63" applyNumberFormat="1" applyFont="1" applyFill="1" applyAlignment="1">
      <alignment horizontal="right" wrapText="1"/>
    </xf>
    <xf numFmtId="0" fontId="46" fillId="25" borderId="0" xfId="63" applyNumberFormat="1" applyFont="1" applyFill="1" applyBorder="1" applyAlignment="1">
      <alignment horizontal="right" wrapText="1"/>
    </xf>
    <xf numFmtId="0" fontId="47" fillId="25" borderId="0" xfId="53" applyFont="1" applyFill="1" applyBorder="1" applyAlignment="1" applyProtection="1">
      <alignment horizontal="left" vertical="top" wrapText="1"/>
    </xf>
    <xf numFmtId="164" fontId="46" fillId="25" borderId="10" xfId="63" applyFont="1" applyFill="1" applyBorder="1" applyAlignment="1">
      <alignment horizontal="right" wrapText="1"/>
    </xf>
    <xf numFmtId="0" fontId="46" fillId="25" borderId="0" xfId="52" applyFont="1" applyFill="1" applyProtection="1"/>
    <xf numFmtId="0" fontId="46" fillId="25" borderId="0" xfId="49" applyFont="1" applyFill="1" applyAlignment="1">
      <alignment vertical="top" wrapText="1"/>
    </xf>
    <xf numFmtId="0" fontId="46" fillId="0" borderId="0" xfId="44" applyNumberFormat="1" applyFont="1" applyFill="1" applyBorder="1" applyAlignment="1" applyProtection="1">
      <alignment horizontal="center"/>
    </xf>
    <xf numFmtId="0" fontId="46" fillId="25" borderId="0" xfId="49" applyFont="1" applyFill="1"/>
    <xf numFmtId="0" fontId="46" fillId="25" borderId="0" xfId="49" applyFont="1" applyFill="1" applyAlignment="1"/>
    <xf numFmtId="49" fontId="46" fillId="25" borderId="0" xfId="49" applyNumberFormat="1" applyFont="1" applyFill="1" applyAlignment="1">
      <alignment horizontal="center"/>
    </xf>
    <xf numFmtId="0" fontId="46" fillId="25" borderId="0" xfId="49" applyNumberFormat="1" applyFont="1" applyFill="1"/>
    <xf numFmtId="0" fontId="46" fillId="25" borderId="0" xfId="49" applyFont="1" applyFill="1" applyAlignment="1">
      <alignment horizontal="left" vertical="top"/>
    </xf>
    <xf numFmtId="0" fontId="46" fillId="25" borderId="10" xfId="63" applyNumberFormat="1" applyFont="1" applyFill="1" applyBorder="1" applyAlignment="1">
      <alignment horizontal="right" wrapText="1"/>
    </xf>
    <xf numFmtId="0" fontId="46" fillId="25" borderId="0" xfId="44" applyNumberFormat="1" applyFont="1" applyFill="1" applyBorder="1" applyAlignment="1" applyProtection="1">
      <alignment horizontal="right" wrapText="1"/>
    </xf>
    <xf numFmtId="0" fontId="47" fillId="25" borderId="0" xfId="44" applyFont="1" applyFill="1" applyBorder="1" applyAlignment="1" applyProtection="1">
      <alignment horizontal="left"/>
    </xf>
    <xf numFmtId="0" fontId="46" fillId="25" borderId="10" xfId="44" applyNumberFormat="1" applyFont="1" applyFill="1" applyBorder="1" applyAlignment="1" applyProtection="1">
      <alignment horizontal="right" wrapText="1"/>
    </xf>
    <xf numFmtId="0" fontId="47" fillId="25" borderId="10" xfId="44" applyFont="1" applyFill="1" applyBorder="1" applyAlignment="1" applyProtection="1">
      <alignment horizontal="left"/>
    </xf>
    <xf numFmtId="0" fontId="46" fillId="25" borderId="0" xfId="49" applyNumberFormat="1" applyFont="1" applyFill="1" applyBorder="1"/>
    <xf numFmtId="0" fontId="46" fillId="25" borderId="0" xfId="49" applyFont="1" applyFill="1" applyBorder="1" applyAlignment="1">
      <alignment vertical="top"/>
    </xf>
    <xf numFmtId="0" fontId="46" fillId="25" borderId="0" xfId="49" applyNumberFormat="1" applyFont="1" applyFill="1" applyBorder="1" applyAlignment="1" applyProtection="1">
      <alignment horizontal="right"/>
    </xf>
    <xf numFmtId="0" fontId="46" fillId="25" borderId="0" xfId="49" applyFont="1" applyFill="1" applyBorder="1" applyAlignment="1">
      <alignment horizontal="right" vertical="top" wrapText="1"/>
    </xf>
    <xf numFmtId="0" fontId="46" fillId="25" borderId="11" xfId="49" applyFont="1" applyFill="1" applyBorder="1" applyAlignment="1" applyProtection="1">
      <alignment horizontal="left" vertical="top" wrapText="1"/>
    </xf>
    <xf numFmtId="171" fontId="46" fillId="25" borderId="0" xfId="49" applyNumberFormat="1" applyFont="1" applyFill="1" applyBorder="1" applyAlignment="1">
      <alignment horizontal="right" vertical="top" wrapText="1"/>
    </xf>
    <xf numFmtId="175" fontId="47" fillId="25" borderId="0" xfId="49" applyNumberFormat="1" applyFont="1" applyFill="1" applyBorder="1" applyAlignment="1">
      <alignment horizontal="right" vertical="top" wrapText="1"/>
    </xf>
    <xf numFmtId="0" fontId="46" fillId="25" borderId="0" xfId="49" applyNumberFormat="1" applyFont="1" applyFill="1" applyBorder="1" applyAlignment="1">
      <alignment horizontal="right"/>
    </xf>
    <xf numFmtId="0" fontId="46" fillId="25" borderId="0" xfId="49" applyNumberFormat="1" applyFont="1" applyFill="1" applyAlignment="1">
      <alignment horizontal="right"/>
    </xf>
    <xf numFmtId="0" fontId="47" fillId="25" borderId="0" xfId="49" applyFont="1" applyFill="1" applyAlignment="1" applyProtection="1">
      <alignment horizontal="left" vertical="top" wrapText="1"/>
    </xf>
    <xf numFmtId="0" fontId="46" fillId="25" borderId="0" xfId="49" applyFont="1" applyFill="1" applyAlignment="1">
      <alignment horizontal="right" vertical="top" wrapText="1"/>
    </xf>
    <xf numFmtId="0" fontId="23" fillId="0" borderId="0" xfId="49" applyFont="1" applyFill="1" applyBorder="1" applyAlignment="1">
      <alignment horizontal="center" vertical="top"/>
    </xf>
    <xf numFmtId="0" fontId="25" fillId="0" borderId="0" xfId="0" applyFont="1" applyFill="1" applyBorder="1" applyAlignment="1">
      <alignment horizontal="right"/>
    </xf>
    <xf numFmtId="0" fontId="23" fillId="0" borderId="0" xfId="51" applyNumberFormat="1" applyFont="1" applyFill="1" applyBorder="1" applyAlignment="1" applyProtection="1"/>
    <xf numFmtId="0" fontId="24" fillId="0" borderId="0" xfId="0" applyFont="1" applyFill="1" applyBorder="1" applyAlignment="1">
      <alignment horizontal="right"/>
    </xf>
    <xf numFmtId="0" fontId="47" fillId="0" borderId="0" xfId="44" applyFont="1" applyFill="1" applyBorder="1" applyAlignment="1" applyProtection="1">
      <alignment horizontal="center"/>
    </xf>
    <xf numFmtId="0" fontId="25" fillId="0" borderId="0" xfId="0" applyFont="1" applyFill="1" applyBorder="1" applyAlignment="1">
      <alignment horizontal="right"/>
    </xf>
    <xf numFmtId="0" fontId="47" fillId="0" borderId="0" xfId="44" applyNumberFormat="1" applyFont="1" applyFill="1" applyBorder="1" applyAlignment="1" applyProtection="1">
      <alignment horizontal="center"/>
    </xf>
    <xf numFmtId="0" fontId="23" fillId="25" borderId="0" xfId="51" applyNumberFormat="1" applyFont="1" applyFill="1" applyBorder="1" applyAlignment="1" applyProtection="1"/>
    <xf numFmtId="0" fontId="25" fillId="0" borderId="13" xfId="0" applyFont="1" applyFill="1" applyBorder="1" applyAlignment="1">
      <alignment horizontal="right"/>
    </xf>
    <xf numFmtId="0" fontId="22" fillId="0" borderId="0" xfId="44" applyNumberFormat="1" applyFont="1" applyFill="1" applyBorder="1" applyAlignment="1" applyProtection="1"/>
    <xf numFmtId="1" fontId="23" fillId="0" borderId="0" xfId="44" applyNumberFormat="1" applyFont="1" applyFill="1" applyBorder="1"/>
    <xf numFmtId="0" fontId="46" fillId="0" borderId="0" xfId="44" applyFont="1" applyFill="1" applyBorder="1" applyAlignment="1" applyProtection="1">
      <alignment horizontal="center"/>
    </xf>
    <xf numFmtId="0" fontId="46" fillId="25" borderId="0" xfId="44" applyNumberFormat="1" applyFont="1" applyFill="1" applyBorder="1" applyAlignment="1" applyProtection="1">
      <alignment horizontal="right"/>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13" xfId="52" applyFont="1" applyFill="1" applyBorder="1" applyProtection="1"/>
    <xf numFmtId="0" fontId="23" fillId="25" borderId="0" xfId="49" applyFont="1" applyFill="1" applyBorder="1" applyAlignment="1">
      <alignment horizontal="left" vertical="top" wrapText="1"/>
    </xf>
    <xf numFmtId="0" fontId="23" fillId="0" borderId="0" xfId="47" applyNumberFormat="1" applyFont="1" applyFill="1" applyBorder="1" applyProtection="1"/>
    <xf numFmtId="0" fontId="23" fillId="0" borderId="0" xfId="48" applyFont="1" applyFill="1" applyBorder="1" applyAlignment="1">
      <alignment horizontal="right"/>
    </xf>
    <xf numFmtId="0" fontId="23" fillId="0" borderId="0" xfId="48" applyNumberFormat="1" applyFont="1" applyFill="1" applyBorder="1"/>
    <xf numFmtId="0" fontId="22" fillId="0" borderId="0" xfId="44" applyNumberFormat="1" applyFont="1" applyFill="1" applyBorder="1"/>
    <xf numFmtId="164" fontId="23" fillId="25" borderId="0" xfId="52" applyNumberFormat="1" applyFont="1" applyFill="1" applyBorder="1" applyAlignment="1" applyProtection="1">
      <alignment horizontal="right"/>
    </xf>
    <xf numFmtId="0" fontId="46" fillId="0" borderId="0" xfId="52" applyNumberFormat="1" applyFont="1" applyFill="1" applyBorder="1" applyProtection="1"/>
    <xf numFmtId="0" fontId="46" fillId="0" borderId="0" xfId="52" applyNumberFormat="1" applyFont="1" applyFill="1" applyBorder="1" applyAlignment="1" applyProtection="1">
      <alignment horizontal="right"/>
    </xf>
    <xf numFmtId="0" fontId="46" fillId="0" borderId="0" xfId="44" applyFont="1" applyFill="1" applyBorder="1" applyAlignment="1">
      <alignment vertical="top"/>
    </xf>
    <xf numFmtId="0" fontId="46" fillId="0" borderId="0" xfId="44" applyFont="1" applyFill="1" applyBorder="1" applyAlignment="1">
      <alignment horizontal="right" vertical="top"/>
    </xf>
    <xf numFmtId="0" fontId="52" fillId="0" borderId="0" xfId="44" applyFont="1" applyFill="1" applyBorder="1" applyAlignment="1">
      <alignment vertical="top"/>
    </xf>
    <xf numFmtId="0" fontId="46" fillId="0" borderId="0" xfId="44" applyFont="1" applyFill="1" applyBorder="1" applyAlignment="1">
      <alignment horizontal="center" vertical="top" wrapText="1"/>
    </xf>
    <xf numFmtId="164" fontId="23" fillId="0" borderId="0" xfId="63" applyNumberFormat="1" applyFont="1" applyFill="1" applyBorder="1" applyAlignment="1">
      <alignment horizontal="right" wrapText="1"/>
    </xf>
    <xf numFmtId="0" fontId="39" fillId="0" borderId="23" xfId="0" applyFont="1" applyFill="1" applyBorder="1" applyAlignment="1" applyProtection="1">
      <alignment horizontal="center" vertical="center" wrapText="1"/>
    </xf>
    <xf numFmtId="0" fontId="23" fillId="0" borderId="0" xfId="46" applyFont="1" applyFill="1" applyAlignment="1">
      <alignment horizontal="center"/>
    </xf>
    <xf numFmtId="0" fontId="40" fillId="0" borderId="18" xfId="0" applyFont="1" applyFill="1" applyBorder="1" applyAlignment="1">
      <alignment horizontal="center" vertical="center" wrapText="1"/>
    </xf>
    <xf numFmtId="0" fontId="39" fillId="0" borderId="18" xfId="0" applyFont="1" applyFill="1" applyBorder="1" applyAlignment="1" applyProtection="1">
      <alignment horizontal="left" vertical="center" wrapText="1"/>
    </xf>
    <xf numFmtId="0" fontId="39" fillId="0" borderId="18" xfId="0" applyNumberFormat="1" applyFont="1" applyFill="1" applyBorder="1" applyAlignment="1">
      <alignment vertical="center" wrapText="1"/>
    </xf>
    <xf numFmtId="0" fontId="39" fillId="0" borderId="33" xfId="0" applyFont="1" applyFill="1" applyBorder="1" applyAlignment="1">
      <alignment wrapText="1"/>
    </xf>
    <xf numFmtId="0" fontId="39" fillId="0" borderId="15" xfId="0" applyFont="1" applyFill="1" applyBorder="1" applyAlignment="1">
      <alignment wrapText="1"/>
    </xf>
    <xf numFmtId="0" fontId="40" fillId="0" borderId="16" xfId="0" applyFont="1" applyFill="1" applyBorder="1" applyAlignment="1">
      <alignment horizontal="center" vertical="center" wrapText="1"/>
    </xf>
    <xf numFmtId="0" fontId="39" fillId="0" borderId="16" xfId="0" applyFont="1" applyFill="1" applyBorder="1" applyAlignment="1" applyProtection="1">
      <alignment horizontal="left" vertical="center" wrapText="1"/>
    </xf>
    <xf numFmtId="0" fontId="39" fillId="0" borderId="19" xfId="0" applyFont="1" applyFill="1" applyBorder="1" applyAlignment="1">
      <alignment wrapText="1"/>
    </xf>
    <xf numFmtId="0" fontId="39" fillId="0" borderId="0" xfId="0" applyFont="1" applyFill="1" applyBorder="1" applyAlignment="1">
      <alignment wrapText="1"/>
    </xf>
    <xf numFmtId="0" fontId="40" fillId="0" borderId="21" xfId="0" applyFont="1" applyFill="1" applyBorder="1" applyAlignment="1">
      <alignment horizontal="center" vertical="center" wrapText="1"/>
    </xf>
    <xf numFmtId="0" fontId="39" fillId="0" borderId="21" xfId="0" applyFont="1" applyFill="1" applyBorder="1" applyAlignment="1" applyProtection="1">
      <alignment horizontal="left" vertical="center" wrapText="1"/>
    </xf>
    <xf numFmtId="0" fontId="39" fillId="0" borderId="25" xfId="0" applyFont="1" applyFill="1" applyBorder="1" applyAlignment="1">
      <alignment wrapText="1"/>
    </xf>
    <xf numFmtId="0" fontId="22" fillId="0" borderId="0" xfId="46" applyFont="1" applyFill="1" applyBorder="1" applyAlignment="1" applyProtection="1">
      <alignment horizontal="center" vertical="center" wrapText="1"/>
    </xf>
    <xf numFmtId="166" fontId="23" fillId="0" borderId="0" xfId="70" quotePrefix="1" applyFont="1" applyFill="1" applyBorder="1" applyAlignment="1">
      <alignment horizontal="left" vertical="top" wrapText="1"/>
    </xf>
    <xf numFmtId="0" fontId="22" fillId="0" borderId="11" xfId="28" applyNumberFormat="1" applyFont="1" applyFill="1" applyBorder="1" applyAlignment="1" applyProtection="1">
      <alignment horizontal="right" wrapText="1"/>
    </xf>
    <xf numFmtId="43" fontId="22" fillId="0" borderId="0" xfId="28" applyFont="1" applyFill="1" applyBorder="1" applyAlignment="1">
      <alignment horizontal="right"/>
    </xf>
    <xf numFmtId="0" fontId="23" fillId="25" borderId="0" xfId="49" applyFont="1" applyFill="1" applyBorder="1" applyAlignment="1">
      <alignment horizontal="left" vertical="top" wrapText="1"/>
    </xf>
    <xf numFmtId="0" fontId="23" fillId="25" borderId="0" xfId="49" applyFont="1" applyFill="1" applyBorder="1" applyAlignment="1">
      <alignment horizontal="left" vertical="top"/>
    </xf>
    <xf numFmtId="43" fontId="46" fillId="0" borderId="0" xfId="28" applyFont="1" applyFill="1" applyBorder="1" applyAlignment="1" applyProtection="1">
      <alignment horizontal="right" wrapText="1"/>
    </xf>
    <xf numFmtId="0" fontId="23" fillId="0" borderId="0" xfId="49" applyFont="1" applyFill="1" applyAlignment="1">
      <alignment horizontal="left" vertical="top" wrapText="1"/>
    </xf>
    <xf numFmtId="43" fontId="22" fillId="0" borderId="0" xfId="28" applyFont="1" applyFill="1" applyBorder="1" applyAlignment="1" applyProtection="1">
      <alignment horizontal="right" wrapText="1"/>
    </xf>
    <xf numFmtId="0" fontId="25" fillId="0" borderId="12" xfId="0" applyFont="1" applyFill="1" applyBorder="1" applyAlignment="1">
      <alignment horizontal="center"/>
    </xf>
    <xf numFmtId="0" fontId="23" fillId="0" borderId="11" xfId="0" applyFont="1" applyFill="1" applyBorder="1" applyAlignment="1">
      <alignment horizontal="center"/>
    </xf>
    <xf numFmtId="0" fontId="23" fillId="0" borderId="11" xfId="0" applyFont="1" applyFill="1" applyBorder="1"/>
    <xf numFmtId="0" fontId="25" fillId="0" borderId="12" xfId="0" applyNumberFormat="1" applyFont="1" applyFill="1" applyBorder="1" applyAlignment="1">
      <alignment horizontal="right"/>
    </xf>
    <xf numFmtId="0" fontId="25" fillId="0" borderId="0" xfId="0" applyFont="1" applyFill="1" applyBorder="1" applyAlignment="1">
      <alignment horizontal="right"/>
    </xf>
    <xf numFmtId="0" fontId="23" fillId="0" borderId="0" xfId="49" applyFont="1" applyFill="1" applyBorder="1" applyAlignment="1">
      <alignment horizontal="left" vertical="top"/>
    </xf>
    <xf numFmtId="43" fontId="23" fillId="0" borderId="0" xfId="28" applyFont="1" applyFill="1" applyBorder="1" applyAlignment="1">
      <alignment horizontal="right"/>
    </xf>
    <xf numFmtId="43" fontId="23" fillId="0" borderId="0" xfId="28" applyFont="1" applyFill="1" applyBorder="1" applyAlignment="1">
      <alignment horizontal="right" wrapText="1"/>
    </xf>
    <xf numFmtId="0" fontId="22" fillId="0" borderId="0" xfId="0" applyFont="1" applyFill="1" applyBorder="1" applyAlignment="1">
      <alignment horizontal="right" wrapText="1"/>
    </xf>
    <xf numFmtId="43" fontId="23" fillId="0" borderId="10" xfId="28" applyFont="1" applyFill="1" applyBorder="1" applyAlignment="1">
      <alignment horizontal="right" wrapText="1"/>
    </xf>
    <xf numFmtId="0" fontId="23" fillId="0" borderId="0" xfId="0" applyFont="1" applyFill="1" applyBorder="1" applyAlignment="1">
      <alignment horizontal="left"/>
    </xf>
    <xf numFmtId="0" fontId="23" fillId="0" borderId="0" xfId="44" applyFont="1" applyFill="1" applyBorder="1" applyAlignment="1">
      <alignment horizontal="center" vertical="top" wrapText="1"/>
    </xf>
    <xf numFmtId="0" fontId="23" fillId="0" borderId="0" xfId="49" applyFont="1" applyFill="1" applyBorder="1" applyAlignment="1">
      <alignment horizontal="left" vertical="top" wrapText="1"/>
    </xf>
    <xf numFmtId="0" fontId="23" fillId="0" borderId="0" xfId="69" applyFont="1" applyFill="1" applyBorder="1" applyAlignment="1">
      <alignment horizontal="center" vertical="top" wrapText="1"/>
    </xf>
    <xf numFmtId="0" fontId="23" fillId="0" borderId="0" xfId="69" applyFont="1" applyFill="1" applyBorder="1" applyAlignment="1">
      <alignment horizontal="left" vertical="top" wrapText="1"/>
    </xf>
    <xf numFmtId="0" fontId="23" fillId="25" borderId="0" xfId="49" applyFont="1" applyFill="1" applyBorder="1" applyAlignment="1">
      <alignment horizontal="left"/>
    </xf>
    <xf numFmtId="0" fontId="46" fillId="0" borderId="0" xfId="48" applyFont="1" applyFill="1" applyBorder="1" applyAlignment="1">
      <alignment horizontal="left" vertical="top" wrapText="1"/>
    </xf>
    <xf numFmtId="43" fontId="22" fillId="0" borderId="0" xfId="28" applyFont="1" applyFill="1" applyBorder="1" applyAlignment="1">
      <alignment horizontal="right" wrapText="1"/>
    </xf>
    <xf numFmtId="0" fontId="23" fillId="25" borderId="0" xfId="49" applyFont="1" applyFill="1" applyBorder="1" applyAlignment="1">
      <alignment horizontal="center" vertical="top"/>
    </xf>
    <xf numFmtId="0" fontId="22" fillId="0" borderId="0" xfId="28" applyNumberFormat="1" applyFont="1" applyFill="1" applyBorder="1" applyAlignment="1">
      <alignment horizontal="right"/>
    </xf>
    <xf numFmtId="0" fontId="46" fillId="0" borderId="0" xfId="44" applyNumberFormat="1" applyFont="1" applyFill="1" applyBorder="1" applyAlignment="1">
      <alignment horizontal="center"/>
    </xf>
    <xf numFmtId="0" fontId="46" fillId="0" borderId="0" xfId="44" applyNumberFormat="1" applyFont="1" applyFill="1" applyAlignment="1" applyProtection="1">
      <alignment horizontal="center"/>
    </xf>
    <xf numFmtId="0" fontId="46" fillId="0" borderId="0" xfId="44" applyNumberFormat="1" applyFont="1" applyFill="1" applyBorder="1" applyAlignment="1" applyProtection="1">
      <alignment horizontal="center" wrapText="1"/>
    </xf>
    <xf numFmtId="0" fontId="46" fillId="0" borderId="0" xfId="63" applyNumberFormat="1" applyFont="1" applyFill="1" applyBorder="1" applyAlignment="1" applyProtection="1">
      <alignment horizontal="center" wrapText="1"/>
    </xf>
    <xf numFmtId="0" fontId="46" fillId="0" borderId="0" xfId="63" applyNumberFormat="1" applyFont="1" applyFill="1" applyAlignment="1" applyProtection="1">
      <alignment horizontal="center" wrapText="1"/>
    </xf>
    <xf numFmtId="43" fontId="46" fillId="0" borderId="0" xfId="28" applyFont="1" applyFill="1" applyBorder="1" applyAlignment="1">
      <alignment horizontal="right"/>
    </xf>
    <xf numFmtId="43" fontId="46" fillId="0" borderId="0" xfId="28" applyFont="1" applyFill="1" applyBorder="1" applyAlignment="1" applyProtection="1">
      <alignment horizontal="right"/>
    </xf>
    <xf numFmtId="43" fontId="46" fillId="0" borderId="10" xfId="28" applyFont="1" applyFill="1" applyBorder="1" applyAlignment="1">
      <alignment horizontal="right"/>
    </xf>
    <xf numFmtId="43" fontId="46" fillId="0" borderId="11" xfId="28" applyFont="1" applyFill="1" applyBorder="1" applyAlignment="1" applyProtection="1">
      <alignment horizontal="right"/>
    </xf>
    <xf numFmtId="43" fontId="46" fillId="0" borderId="10" xfId="28" applyFont="1" applyFill="1" applyBorder="1" applyAlignment="1" applyProtection="1">
      <alignment horizontal="right"/>
    </xf>
    <xf numFmtId="43" fontId="46" fillId="0" borderId="0" xfId="28" applyFont="1" applyFill="1" applyAlignment="1">
      <alignment horizontal="right"/>
    </xf>
    <xf numFmtId="43" fontId="46" fillId="0" borderId="11" xfId="28" applyFont="1" applyFill="1" applyBorder="1" applyAlignment="1">
      <alignment horizontal="right"/>
    </xf>
    <xf numFmtId="43" fontId="46" fillId="0" borderId="0" xfId="28" applyFont="1" applyFill="1" applyAlignment="1" applyProtection="1">
      <alignment horizontal="right"/>
    </xf>
    <xf numFmtId="0" fontId="46" fillId="0" borderId="0" xfId="53" applyNumberFormat="1" applyFont="1" applyFill="1" applyBorder="1" applyAlignment="1">
      <alignment horizontal="right" wrapText="1"/>
    </xf>
    <xf numFmtId="167" fontId="46" fillId="0" borderId="0" xfId="53" applyNumberFormat="1" applyFont="1" applyFill="1" applyBorder="1" applyAlignment="1">
      <alignment vertical="top" wrapText="1"/>
    </xf>
    <xf numFmtId="0" fontId="23" fillId="0" borderId="0" xfId="69" applyFont="1" applyFill="1" applyBorder="1" applyAlignment="1">
      <alignment horizontal="left" vertical="top"/>
    </xf>
    <xf numFmtId="0" fontId="46" fillId="0" borderId="0" xfId="48" applyFont="1" applyFill="1" applyBorder="1" applyAlignment="1">
      <alignment horizontal="center" vertical="top" wrapText="1"/>
    </xf>
    <xf numFmtId="0" fontId="46" fillId="0" borderId="0" xfId="48" applyFont="1" applyFill="1" applyBorder="1" applyAlignment="1">
      <alignment horizontal="left" vertical="top"/>
    </xf>
    <xf numFmtId="0" fontId="46" fillId="25" borderId="0" xfId="0" applyFont="1" applyFill="1" applyAlignment="1">
      <alignment horizontal="right"/>
    </xf>
    <xf numFmtId="0" fontId="50" fillId="25" borderId="0" xfId="0" applyFont="1" applyFill="1" applyBorder="1" applyAlignment="1">
      <alignment horizontal="right"/>
    </xf>
    <xf numFmtId="0" fontId="46" fillId="25" borderId="0" xfId="0" applyFont="1" applyFill="1"/>
    <xf numFmtId="0" fontId="46" fillId="25" borderId="10" xfId="0" applyFont="1" applyFill="1" applyBorder="1"/>
    <xf numFmtId="0" fontId="47" fillId="25" borderId="10" xfId="0" applyFont="1" applyFill="1" applyBorder="1" applyAlignment="1">
      <alignment horizontal="right"/>
    </xf>
    <xf numFmtId="0" fontId="47" fillId="25" borderId="0" xfId="0" applyFont="1" applyFill="1" applyBorder="1" applyAlignment="1">
      <alignment horizontal="right"/>
    </xf>
    <xf numFmtId="0" fontId="47" fillId="25" borderId="0" xfId="0" applyFont="1" applyFill="1" applyAlignment="1">
      <alignment horizontal="left"/>
    </xf>
    <xf numFmtId="0" fontId="46" fillId="25" borderId="0" xfId="0" applyFont="1" applyFill="1" applyBorder="1" applyAlignment="1">
      <alignment horizontal="center"/>
    </xf>
    <xf numFmtId="0" fontId="46" fillId="25" borderId="0" xfId="0" applyFont="1" applyFill="1" applyBorder="1" applyAlignment="1">
      <alignment horizontal="right"/>
    </xf>
    <xf numFmtId="0" fontId="47" fillId="25" borderId="0" xfId="0" applyFont="1" applyFill="1"/>
    <xf numFmtId="0" fontId="47" fillId="25" borderId="0" xfId="0" applyFont="1" applyFill="1" applyBorder="1" applyAlignment="1">
      <alignment horizontal="center"/>
    </xf>
    <xf numFmtId="0" fontId="47" fillId="25" borderId="11" xfId="28" applyNumberFormat="1" applyFont="1" applyFill="1" applyBorder="1" applyAlignment="1" applyProtection="1">
      <alignment horizontal="right" wrapText="1"/>
    </xf>
    <xf numFmtId="0" fontId="46" fillId="25" borderId="0" xfId="0" applyFont="1" applyFill="1" applyAlignment="1">
      <alignment horizontal="left"/>
    </xf>
    <xf numFmtId="0" fontId="46" fillId="25" borderId="10" xfId="0" applyFont="1" applyFill="1" applyBorder="1" applyAlignment="1">
      <alignment horizontal="center"/>
    </xf>
    <xf numFmtId="0" fontId="46" fillId="25" borderId="10" xfId="0" applyFont="1" applyFill="1" applyBorder="1" applyAlignment="1">
      <alignment horizontal="right"/>
    </xf>
    <xf numFmtId="0" fontId="46" fillId="25" borderId="0" xfId="0" applyFont="1" applyFill="1" applyBorder="1"/>
    <xf numFmtId="0" fontId="46" fillId="25" borderId="0" xfId="0" applyFont="1" applyFill="1" applyAlignment="1">
      <alignment horizontal="center"/>
    </xf>
    <xf numFmtId="0" fontId="46" fillId="25" borderId="11" xfId="0" applyFont="1" applyFill="1" applyBorder="1" applyAlignment="1">
      <alignment horizontal="right"/>
    </xf>
    <xf numFmtId="0" fontId="48" fillId="25" borderId="11" xfId="0" applyFont="1" applyFill="1" applyBorder="1" applyAlignment="1">
      <alignment horizontal="right"/>
    </xf>
    <xf numFmtId="0" fontId="48" fillId="25" borderId="0" xfId="0" applyFont="1" applyFill="1" applyBorder="1" applyAlignment="1">
      <alignment horizontal="right"/>
    </xf>
    <xf numFmtId="0" fontId="46" fillId="25" borderId="13" xfId="0" applyFont="1" applyFill="1" applyBorder="1" applyAlignment="1">
      <alignment horizontal="right"/>
    </xf>
    <xf numFmtId="0" fontId="47" fillId="25" borderId="13" xfId="0" applyFont="1" applyFill="1" applyBorder="1" applyAlignment="1">
      <alignment horizontal="center"/>
    </xf>
    <xf numFmtId="0" fontId="47" fillId="25" borderId="13" xfId="0" applyFont="1" applyFill="1" applyBorder="1" applyAlignment="1">
      <alignment horizontal="right"/>
    </xf>
    <xf numFmtId="49" fontId="46" fillId="25" borderId="0" xfId="53" applyNumberFormat="1" applyFont="1" applyFill="1" applyAlignment="1">
      <alignment horizontal="center"/>
    </xf>
    <xf numFmtId="0" fontId="47" fillId="25" borderId="0" xfId="46" applyFont="1" applyFill="1" applyBorder="1" applyAlignment="1" applyProtection="1">
      <alignment horizontal="center" vertical="center" wrapText="1"/>
    </xf>
    <xf numFmtId="43" fontId="46" fillId="25" borderId="0" xfId="28" applyFont="1" applyFill="1" applyBorder="1" applyAlignment="1" applyProtection="1">
      <alignment horizontal="right"/>
    </xf>
    <xf numFmtId="0" fontId="46" fillId="25" borderId="0" xfId="44" applyFont="1" applyFill="1" applyAlignment="1">
      <alignment horizontal="left"/>
    </xf>
    <xf numFmtId="0" fontId="46" fillId="25" borderId="0" xfId="44" applyNumberFormat="1" applyFont="1" applyFill="1" applyBorder="1" applyAlignment="1">
      <alignment horizontal="left" vertical="top" wrapText="1"/>
    </xf>
    <xf numFmtId="0" fontId="47" fillId="25" borderId="0" xfId="44" applyNumberFormat="1" applyFont="1" applyFill="1" applyBorder="1" applyAlignment="1">
      <alignment horizontal="right" vertical="top" wrapText="1"/>
    </xf>
    <xf numFmtId="0" fontId="47" fillId="25" borderId="0" xfId="44" applyNumberFormat="1" applyFont="1" applyFill="1" applyBorder="1" applyAlignment="1" applyProtection="1">
      <alignment horizontal="left" vertical="top" wrapText="1"/>
    </xf>
    <xf numFmtId="0" fontId="46" fillId="25" borderId="0" xfId="44" applyNumberFormat="1" applyFont="1" applyFill="1" applyBorder="1" applyAlignment="1">
      <alignment horizontal="right"/>
    </xf>
    <xf numFmtId="0" fontId="46" fillId="25" borderId="0" xfId="44" applyFont="1" applyFill="1" applyAlignment="1">
      <alignment horizontal="right"/>
    </xf>
    <xf numFmtId="172" fontId="47" fillId="25" borderId="0" xfId="44" applyNumberFormat="1" applyFont="1" applyFill="1" applyBorder="1" applyAlignment="1">
      <alignment horizontal="right" vertical="top" wrapText="1"/>
    </xf>
    <xf numFmtId="0" fontId="46" fillId="25" borderId="0" xfId="44" applyNumberFormat="1" applyFont="1" applyFill="1" applyBorder="1" applyAlignment="1">
      <alignment horizontal="right" vertical="top" wrapText="1"/>
    </xf>
    <xf numFmtId="0" fontId="46" fillId="25" borderId="0" xfId="44" applyFont="1" applyFill="1" applyBorder="1" applyAlignment="1">
      <alignment horizontal="left"/>
    </xf>
    <xf numFmtId="0" fontId="47" fillId="25" borderId="0" xfId="44" applyFont="1" applyFill="1" applyBorder="1" applyAlignment="1">
      <alignment horizontal="right"/>
    </xf>
    <xf numFmtId="0" fontId="46" fillId="25" borderId="0" xfId="49" applyFont="1" applyFill="1" applyAlignment="1">
      <alignment horizontal="left"/>
    </xf>
    <xf numFmtId="167" fontId="46" fillId="25" borderId="0" xfId="49" applyNumberFormat="1" applyFont="1" applyFill="1" applyAlignment="1">
      <alignment horizontal="right" vertical="top" wrapText="1"/>
    </xf>
    <xf numFmtId="175" fontId="47" fillId="25" borderId="0" xfId="49" applyNumberFormat="1" applyFont="1" applyFill="1" applyAlignment="1">
      <alignment horizontal="right" vertical="top" wrapText="1"/>
    </xf>
    <xf numFmtId="169" fontId="46" fillId="25" borderId="0" xfId="49" applyNumberFormat="1" applyFont="1" applyFill="1" applyAlignment="1">
      <alignment horizontal="right" vertical="top" wrapText="1"/>
    </xf>
    <xf numFmtId="0" fontId="46" fillId="25" borderId="0" xfId="49" applyFont="1" applyFill="1" applyAlignment="1" applyProtection="1">
      <alignment horizontal="left" vertical="top" wrapText="1"/>
    </xf>
    <xf numFmtId="0" fontId="46" fillId="25" borderId="0" xfId="49" applyFont="1" applyFill="1" applyBorder="1" applyAlignment="1">
      <alignment horizontal="left"/>
    </xf>
    <xf numFmtId="0" fontId="46" fillId="25" borderId="11" xfId="49" applyFont="1" applyFill="1" applyBorder="1" applyAlignment="1">
      <alignment horizontal="left"/>
    </xf>
    <xf numFmtId="171" fontId="46" fillId="25" borderId="11" xfId="49" applyNumberFormat="1" applyFont="1" applyFill="1" applyBorder="1" applyAlignment="1">
      <alignment horizontal="right" vertical="top" wrapText="1"/>
    </xf>
    <xf numFmtId="171" fontId="46" fillId="25" borderId="0" xfId="49" applyNumberFormat="1" applyFont="1" applyFill="1" applyAlignment="1">
      <alignment horizontal="right" vertical="top" wrapText="1"/>
    </xf>
    <xf numFmtId="0" fontId="46" fillId="25" borderId="0" xfId="44" applyNumberFormat="1" applyFont="1" applyFill="1" applyAlignment="1" applyProtection="1">
      <alignment horizontal="right" wrapText="1"/>
    </xf>
    <xf numFmtId="0" fontId="46" fillId="25" borderId="0" xfId="49" applyNumberFormat="1" applyFont="1" applyFill="1" applyAlignment="1" applyProtection="1">
      <alignment horizontal="right" wrapText="1"/>
    </xf>
    <xf numFmtId="169" fontId="46" fillId="25" borderId="0" xfId="49" applyNumberFormat="1" applyFont="1" applyFill="1" applyBorder="1" applyAlignment="1">
      <alignment horizontal="right" vertical="top" wrapText="1"/>
    </xf>
    <xf numFmtId="0" fontId="46" fillId="25" borderId="10" xfId="49" applyNumberFormat="1" applyFont="1" applyFill="1" applyBorder="1" applyAlignment="1" applyProtection="1">
      <alignment horizontal="right" wrapText="1"/>
    </xf>
    <xf numFmtId="0" fontId="46" fillId="25" borderId="0" xfId="49" applyNumberFormat="1" applyFont="1" applyFill="1" applyBorder="1" applyAlignment="1" applyProtection="1">
      <alignment horizontal="right" wrapText="1"/>
    </xf>
    <xf numFmtId="0" fontId="46" fillId="25" borderId="0" xfId="49" applyFont="1" applyFill="1" applyBorder="1" applyAlignment="1">
      <alignment horizontal="right"/>
    </xf>
    <xf numFmtId="0" fontId="46" fillId="25" borderId="11" xfId="44" applyFont="1" applyFill="1" applyBorder="1" applyAlignment="1">
      <alignment horizontal="left"/>
    </xf>
    <xf numFmtId="0" fontId="47" fillId="25" borderId="11" xfId="44" applyFont="1" applyFill="1" applyBorder="1" applyAlignment="1">
      <alignment horizontal="right"/>
    </xf>
    <xf numFmtId="0" fontId="47" fillId="25" borderId="11" xfId="44" applyFont="1" applyFill="1" applyBorder="1" applyAlignment="1" applyProtection="1">
      <alignment horizontal="left"/>
    </xf>
    <xf numFmtId="0" fontId="47" fillId="25" borderId="0" xfId="53" applyFont="1" applyFill="1" applyAlignment="1">
      <alignment horizontal="right" vertical="top"/>
    </xf>
    <xf numFmtId="0" fontId="47" fillId="25" borderId="0" xfId="53" applyFont="1" applyFill="1" applyAlignment="1" applyProtection="1">
      <alignment horizontal="left" vertical="top" wrapText="1"/>
    </xf>
    <xf numFmtId="167" fontId="46" fillId="25" borderId="0" xfId="53" applyNumberFormat="1" applyFont="1" applyFill="1" applyAlignment="1">
      <alignment horizontal="right" vertical="top"/>
    </xf>
    <xf numFmtId="0" fontId="46" fillId="25" borderId="0" xfId="53" applyFont="1" applyFill="1" applyAlignment="1" applyProtection="1">
      <alignment horizontal="left" vertical="top" wrapText="1"/>
    </xf>
    <xf numFmtId="0" fontId="46" fillId="25" borderId="0" xfId="44" applyNumberFormat="1" applyFont="1" applyFill="1" applyProtection="1"/>
    <xf numFmtId="0" fontId="47" fillId="25" borderId="0" xfId="44" applyFont="1" applyFill="1" applyAlignment="1" applyProtection="1">
      <alignment horizontal="left"/>
    </xf>
    <xf numFmtId="0" fontId="46" fillId="25" borderId="0" xfId="44" applyFont="1" applyFill="1" applyBorder="1" applyAlignment="1">
      <alignment horizontal="left" vertical="top"/>
    </xf>
    <xf numFmtId="0" fontId="46" fillId="25" borderId="0" xfId="44" applyFont="1" applyFill="1" applyBorder="1" applyAlignment="1">
      <alignment horizontal="right" vertical="top"/>
    </xf>
    <xf numFmtId="167" fontId="46" fillId="25" borderId="0" xfId="53" applyNumberFormat="1" applyFont="1" applyFill="1" applyBorder="1" applyAlignment="1">
      <alignment horizontal="right" vertical="top"/>
    </xf>
    <xf numFmtId="0" fontId="47" fillId="25" borderId="0" xfId="53" applyFont="1" applyFill="1" applyBorder="1" applyAlignment="1">
      <alignment horizontal="right" vertical="top"/>
    </xf>
    <xf numFmtId="0" fontId="46" fillId="25" borderId="0" xfId="0" applyNumberFormat="1" applyFont="1" applyFill="1" applyBorder="1" applyAlignment="1">
      <alignment vertical="top"/>
    </xf>
    <xf numFmtId="0" fontId="47" fillId="25" borderId="0" xfId="44" applyNumberFormat="1" applyFont="1" applyFill="1" applyBorder="1" applyAlignment="1">
      <alignment vertical="top" wrapText="1"/>
    </xf>
    <xf numFmtId="0" fontId="46" fillId="25" borderId="0" xfId="0" applyNumberFormat="1" applyFont="1" applyFill="1" applyAlignment="1">
      <alignment vertical="top"/>
    </xf>
    <xf numFmtId="167" fontId="46" fillId="25" borderId="0" xfId="44" applyNumberFormat="1" applyFont="1" applyFill="1" applyBorder="1" applyAlignment="1">
      <alignment horizontal="right" vertical="top" wrapText="1"/>
    </xf>
    <xf numFmtId="0" fontId="46" fillId="25" borderId="0" xfId="44" applyNumberFormat="1" applyFont="1" applyFill="1" applyBorder="1" applyAlignment="1">
      <alignment vertical="top" wrapText="1"/>
    </xf>
    <xf numFmtId="176" fontId="47" fillId="25" borderId="0" xfId="44" applyNumberFormat="1" applyFont="1" applyFill="1" applyBorder="1" applyAlignment="1">
      <alignment horizontal="right" vertical="top" wrapText="1"/>
    </xf>
    <xf numFmtId="0" fontId="46" fillId="25" borderId="0" xfId="47" applyNumberFormat="1" applyFont="1" applyFill="1" applyProtection="1"/>
    <xf numFmtId="0" fontId="46" fillId="25" borderId="0" xfId="47" applyNumberFormat="1" applyFont="1" applyFill="1" applyAlignment="1" applyProtection="1">
      <alignment horizontal="right"/>
    </xf>
    <xf numFmtId="0" fontId="46" fillId="25" borderId="0" xfId="52" applyFont="1" applyFill="1" applyAlignment="1" applyProtection="1">
      <alignment horizontal="left"/>
    </xf>
    <xf numFmtId="0" fontId="46" fillId="25" borderId="0" xfId="52" applyFont="1" applyFill="1" applyAlignment="1" applyProtection="1">
      <alignment horizontal="right"/>
    </xf>
    <xf numFmtId="0" fontId="46" fillId="25" borderId="0" xfId="44" applyFont="1" applyFill="1" applyBorder="1" applyAlignment="1">
      <alignment horizontal="right"/>
    </xf>
    <xf numFmtId="0" fontId="46" fillId="25" borderId="0" xfId="44" applyNumberFormat="1" applyFont="1" applyFill="1" applyAlignment="1" applyProtection="1">
      <alignment horizontal="center"/>
    </xf>
    <xf numFmtId="0" fontId="46" fillId="25" borderId="0" xfId="49" applyNumberFormat="1" applyFont="1" applyFill="1" applyAlignment="1">
      <alignment horizontal="right" wrapText="1"/>
    </xf>
    <xf numFmtId="0" fontId="46" fillId="25" borderId="10" xfId="44" applyFont="1" applyFill="1" applyBorder="1" applyAlignment="1">
      <alignment horizontal="left"/>
    </xf>
    <xf numFmtId="0" fontId="46" fillId="25" borderId="10" xfId="44" applyFont="1" applyFill="1" applyBorder="1" applyAlignment="1">
      <alignment horizontal="right"/>
    </xf>
    <xf numFmtId="0" fontId="46" fillId="25" borderId="0" xfId="44" applyFont="1" applyFill="1" applyAlignment="1" applyProtection="1">
      <alignment horizontal="left"/>
    </xf>
    <xf numFmtId="0" fontId="46" fillId="25" borderId="0" xfId="44" applyFont="1" applyFill="1" applyBorder="1" applyAlignment="1" applyProtection="1">
      <alignment horizontal="left"/>
    </xf>
    <xf numFmtId="0" fontId="28" fillId="0" borderId="0" xfId="0" applyFont="1" applyAlignment="1">
      <alignment horizontal="justify" vertical="center"/>
    </xf>
    <xf numFmtId="0" fontId="29" fillId="0" borderId="0" xfId="0" applyFont="1" applyFill="1" applyBorder="1" applyAlignment="1" applyProtection="1">
      <alignment horizontal="left" vertical="top" wrapText="1"/>
    </xf>
    <xf numFmtId="49" fontId="46" fillId="0" borderId="0" xfId="52" applyNumberFormat="1" applyFont="1" applyFill="1" applyBorder="1" applyAlignment="1" applyProtection="1">
      <alignment horizontal="center" vertical="top"/>
    </xf>
    <xf numFmtId="0" fontId="23" fillId="0" borderId="0" xfId="69" applyFont="1" applyFill="1" applyBorder="1" applyAlignment="1">
      <alignment horizontal="center" vertical="top" wrapText="1"/>
    </xf>
    <xf numFmtId="0" fontId="29" fillId="0" borderId="14" xfId="0" applyFont="1" applyBorder="1" applyAlignment="1">
      <alignment horizontal="center" vertical="center" wrapText="1"/>
    </xf>
    <xf numFmtId="2" fontId="29" fillId="0" borderId="14" xfId="0" applyNumberFormat="1" applyFont="1" applyBorder="1" applyAlignment="1">
      <alignment horizontal="right" vertical="center" wrapText="1"/>
    </xf>
    <xf numFmtId="0" fontId="28" fillId="0" borderId="0" xfId="0" applyFont="1" applyBorder="1" applyAlignment="1" applyProtection="1">
      <alignment horizontal="left" vertical="center" wrapText="1"/>
    </xf>
    <xf numFmtId="2" fontId="28" fillId="0" borderId="0" xfId="0" applyNumberFormat="1" applyFont="1" applyBorder="1" applyAlignment="1">
      <alignment horizontal="right" vertical="center" wrapText="1"/>
    </xf>
    <xf numFmtId="0" fontId="28" fillId="0" borderId="0" xfId="0" applyFont="1" applyBorder="1" applyAlignment="1">
      <alignment horizontal="center" vertical="top"/>
    </xf>
    <xf numFmtId="2" fontId="28" fillId="0" borderId="14" xfId="0" applyNumberFormat="1" applyFont="1" applyBorder="1"/>
    <xf numFmtId="0" fontId="28" fillId="0" borderId="14" xfId="0" applyFont="1" applyBorder="1" applyAlignment="1">
      <alignment vertical="center" wrapText="1"/>
    </xf>
    <xf numFmtId="0" fontId="29" fillId="0" borderId="12" xfId="0" applyFont="1" applyBorder="1" applyAlignment="1" applyProtection="1">
      <alignment horizontal="left" vertical="center" wrapText="1"/>
    </xf>
    <xf numFmtId="2" fontId="29" fillId="0" borderId="12" xfId="0" applyNumberFormat="1" applyFont="1" applyBorder="1" applyAlignment="1">
      <alignment horizontal="right" vertical="center" wrapText="1"/>
    </xf>
    <xf numFmtId="2" fontId="28" fillId="0" borderId="0" xfId="0" applyNumberFormat="1" applyFont="1" applyAlignment="1">
      <alignment horizontal="justify" vertical="center" wrapText="1"/>
    </xf>
    <xf numFmtId="0" fontId="39" fillId="0" borderId="16" xfId="28" applyNumberFormat="1" applyFont="1" applyFill="1" applyBorder="1" applyAlignment="1">
      <alignment vertical="center" wrapText="1"/>
    </xf>
    <xf numFmtId="43" fontId="23" fillId="0" borderId="12" xfId="28" applyFont="1" applyFill="1" applyBorder="1" applyAlignment="1" applyProtection="1">
      <alignment horizontal="right" wrapText="1"/>
    </xf>
    <xf numFmtId="164" fontId="23" fillId="0" borderId="0" xfId="63" applyFont="1" applyFill="1" applyBorder="1" applyAlignment="1">
      <alignment horizontal="right"/>
    </xf>
    <xf numFmtId="0" fontId="25" fillId="0" borderId="0" xfId="0" applyFont="1" applyFill="1" applyAlignment="1">
      <alignment horizontal="center"/>
    </xf>
    <xf numFmtId="0" fontId="23" fillId="0" borderId="0" xfId="44" applyFont="1" applyFill="1" applyAlignment="1">
      <alignment horizontal="left"/>
    </xf>
    <xf numFmtId="0" fontId="47" fillId="0" borderId="0" xfId="44" applyNumberFormat="1" applyFont="1" applyFill="1" applyBorder="1" applyAlignment="1" applyProtection="1">
      <alignment horizontal="center"/>
    </xf>
    <xf numFmtId="0" fontId="23" fillId="0" borderId="0" xfId="47" applyFont="1" applyFill="1" applyAlignment="1" applyProtection="1">
      <alignment horizontal="right" vertical="top"/>
    </xf>
    <xf numFmtId="0" fontId="23" fillId="0" borderId="0" xfId="0" applyFont="1" applyFill="1" applyAlignment="1"/>
    <xf numFmtId="0" fontId="23" fillId="0" borderId="11" xfId="49" applyFont="1" applyFill="1" applyBorder="1" applyAlignment="1" applyProtection="1">
      <alignment horizontal="left" vertical="top" wrapText="1"/>
    </xf>
    <xf numFmtId="171" fontId="23" fillId="0" borderId="0" xfId="48" applyNumberFormat="1" applyFont="1" applyFill="1" applyBorder="1" applyAlignment="1">
      <alignment horizontal="right" vertical="top" wrapText="1"/>
    </xf>
    <xf numFmtId="0" fontId="23" fillId="25" borderId="12" xfId="49" applyFont="1" applyFill="1" applyBorder="1" applyAlignment="1">
      <alignment vertical="top"/>
    </xf>
    <xf numFmtId="0" fontId="23" fillId="0" borderId="12" xfId="49" applyFont="1" applyFill="1" applyBorder="1" applyAlignment="1">
      <alignment vertical="top"/>
    </xf>
    <xf numFmtId="0" fontId="23" fillId="0" borderId="0" xfId="49" applyFont="1" applyFill="1" applyAlignment="1">
      <alignment horizontal="center" vertical="center" wrapText="1"/>
    </xf>
    <xf numFmtId="0" fontId="23" fillId="0" borderId="0" xfId="44" applyFont="1" applyFill="1" applyAlignment="1">
      <alignment horizontal="left" vertical="center"/>
    </xf>
    <xf numFmtId="0" fontId="23" fillId="0" borderId="0" xfId="44" applyFont="1" applyFill="1" applyAlignment="1">
      <alignment vertical="center"/>
    </xf>
    <xf numFmtId="0" fontId="23" fillId="0" borderId="0" xfId="49" applyNumberFormat="1" applyFont="1" applyFill="1" applyAlignment="1">
      <alignment vertical="center"/>
    </xf>
    <xf numFmtId="0" fontId="22" fillId="0" borderId="0" xfId="49" applyFont="1" applyFill="1" applyBorder="1" applyAlignment="1" applyProtection="1">
      <alignment horizontal="left"/>
    </xf>
    <xf numFmtId="0" fontId="46" fillId="0" borderId="10" xfId="44" applyFont="1" applyFill="1" applyBorder="1" applyAlignment="1">
      <alignment horizontal="left" vertical="top" wrapText="1"/>
    </xf>
    <xf numFmtId="0" fontId="23" fillId="25" borderId="0" xfId="63" applyNumberFormat="1" applyFont="1" applyFill="1" applyBorder="1" applyAlignment="1" applyProtection="1">
      <alignment horizontal="center" vertical="top" wrapText="1"/>
    </xf>
    <xf numFmtId="0" fontId="23" fillId="0" borderId="0" xfId="69" applyNumberFormat="1" applyFont="1" applyFill="1" applyBorder="1" applyAlignment="1" applyProtection="1">
      <alignment horizontal="right" vertical="center"/>
    </xf>
    <xf numFmtId="164" fontId="23" fillId="0" borderId="0" xfId="63" applyFont="1" applyFill="1" applyBorder="1" applyAlignment="1" applyProtection="1">
      <alignment horizontal="center" wrapText="1"/>
    </xf>
    <xf numFmtId="0" fontId="23" fillId="0" borderId="0" xfId="44" applyNumberFormat="1" applyFont="1" applyFill="1" applyBorder="1" applyAlignment="1" applyProtection="1">
      <alignment horizontal="center" wrapText="1"/>
    </xf>
    <xf numFmtId="0" fontId="23" fillId="0" borderId="0" xfId="52" applyNumberFormat="1" applyFont="1" applyFill="1" applyAlignment="1" applyProtection="1">
      <alignment horizontal="center"/>
    </xf>
    <xf numFmtId="0" fontId="23" fillId="0" borderId="0" xfId="53" applyFont="1" applyFill="1" applyAlignment="1">
      <alignment horizontal="center"/>
    </xf>
    <xf numFmtId="0" fontId="23" fillId="0" borderId="0" xfId="49" applyFont="1" applyFill="1" applyAlignment="1">
      <alignment horizontal="center" vertical="top" wrapText="1"/>
    </xf>
    <xf numFmtId="0" fontId="46" fillId="0" borderId="0" xfId="44" applyNumberFormat="1" applyFont="1" applyFill="1" applyBorder="1" applyAlignment="1">
      <alignment horizontal="center" wrapText="1"/>
    </xf>
    <xf numFmtId="0" fontId="46" fillId="0" borderId="0" xfId="63" applyNumberFormat="1" applyFont="1" applyFill="1" applyBorder="1" applyAlignment="1">
      <alignment horizontal="center" wrapText="1"/>
    </xf>
    <xf numFmtId="164" fontId="46" fillId="0" borderId="0" xfId="63" applyFont="1" applyFill="1" applyBorder="1" applyAlignment="1">
      <alignment horizontal="center" wrapText="1"/>
    </xf>
    <xf numFmtId="0" fontId="46" fillId="0" borderId="0" xfId="44" applyNumberFormat="1" applyFont="1" applyFill="1" applyAlignment="1">
      <alignment horizontal="center" wrapText="1"/>
    </xf>
    <xf numFmtId="0" fontId="46" fillId="0" borderId="0" xfId="53" applyNumberFormat="1" applyFont="1" applyFill="1" applyAlignment="1">
      <alignment horizontal="center" wrapText="1"/>
    </xf>
    <xf numFmtId="164" fontId="46" fillId="0" borderId="0" xfId="63" applyFont="1" applyFill="1" applyBorder="1" applyAlignment="1" applyProtection="1">
      <alignment horizontal="center" wrapText="1"/>
    </xf>
    <xf numFmtId="0" fontId="46" fillId="0" borderId="0" xfId="52" applyNumberFormat="1" applyFont="1" applyFill="1" applyBorder="1" applyAlignment="1" applyProtection="1">
      <alignment horizontal="center"/>
    </xf>
    <xf numFmtId="0" fontId="46" fillId="0" borderId="0" xfId="44" applyFont="1" applyFill="1" applyAlignment="1">
      <alignment horizontal="center"/>
    </xf>
    <xf numFmtId="0" fontId="46" fillId="25" borderId="0" xfId="49" applyFont="1" applyFill="1" applyBorder="1" applyAlignment="1">
      <alignment horizontal="center" vertical="top"/>
    </xf>
    <xf numFmtId="43" fontId="23" fillId="0" borderId="10" xfId="28" applyFont="1" applyFill="1" applyBorder="1" applyAlignment="1">
      <alignment horizontal="center" wrapText="1"/>
    </xf>
    <xf numFmtId="43" fontId="23" fillId="0" borderId="0" xfId="28" applyFont="1" applyFill="1" applyBorder="1" applyAlignment="1">
      <alignment horizontal="center" wrapText="1"/>
    </xf>
    <xf numFmtId="0" fontId="23" fillId="0" borderId="0" xfId="44" applyFont="1" applyFill="1" applyBorder="1" applyAlignment="1">
      <alignment vertical="top"/>
    </xf>
    <xf numFmtId="0" fontId="23" fillId="0" borderId="0" xfId="44" applyFont="1" applyFill="1" applyAlignment="1">
      <alignment vertical="top"/>
    </xf>
    <xf numFmtId="0" fontId="23" fillId="0" borderId="0" xfId="44" applyFont="1" applyFill="1" applyBorder="1" applyAlignment="1">
      <alignment vertical="center"/>
    </xf>
    <xf numFmtId="43" fontId="22" fillId="0" borderId="0" xfId="28" applyFont="1" applyFill="1" applyBorder="1" applyAlignment="1">
      <alignment horizontal="center" wrapText="1"/>
    </xf>
    <xf numFmtId="43" fontId="22" fillId="0" borderId="11" xfId="28" applyFont="1" applyFill="1" applyBorder="1" applyAlignment="1" applyProtection="1">
      <alignment horizontal="center" wrapText="1"/>
    </xf>
    <xf numFmtId="0" fontId="23" fillId="25" borderId="0" xfId="49" applyFont="1" applyFill="1" applyBorder="1" applyAlignment="1">
      <alignment vertical="center"/>
    </xf>
    <xf numFmtId="0" fontId="23" fillId="0" borderId="0" xfId="0" applyFont="1" applyFill="1" applyAlignment="1">
      <alignment horizontal="righ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2" fontId="28" fillId="0" borderId="14" xfId="0" applyNumberFormat="1" applyFont="1" applyBorder="1" applyAlignment="1">
      <alignment horizontal="right" vertical="center" wrapText="1"/>
    </xf>
    <xf numFmtId="0" fontId="25" fillId="0" borderId="0" xfId="0" applyNumberFormat="1" applyFont="1" applyFill="1" applyBorder="1" applyAlignment="1">
      <alignment horizontal="right"/>
    </xf>
    <xf numFmtId="0" fontId="48" fillId="0" borderId="0" xfId="51" applyNumberFormat="1" applyFont="1" applyFill="1" applyBorder="1" applyAlignment="1" applyProtection="1">
      <alignment horizontal="right"/>
    </xf>
    <xf numFmtId="0" fontId="46" fillId="0" borderId="0" xfId="52" applyFont="1" applyFill="1" applyBorder="1" applyProtection="1"/>
    <xf numFmtId="0" fontId="46" fillId="0" borderId="0" xfId="48" applyFont="1" applyFill="1" applyBorder="1" applyAlignment="1">
      <alignment horizontal="left" vertical="top" wrapText="1"/>
    </xf>
    <xf numFmtId="164" fontId="23" fillId="0" borderId="0" xfId="63" applyFont="1" applyFill="1" applyBorder="1" applyAlignment="1" applyProtection="1">
      <alignment horizontal="right"/>
    </xf>
    <xf numFmtId="0" fontId="23" fillId="0" borderId="12" xfId="63" applyNumberFormat="1" applyFont="1" applyFill="1" applyBorder="1" applyAlignment="1" applyProtection="1">
      <alignment horizontal="right" wrapText="1"/>
    </xf>
    <xf numFmtId="164" fontId="23" fillId="0" borderId="12" xfId="63" applyFont="1" applyFill="1" applyBorder="1" applyAlignment="1" applyProtection="1">
      <alignment horizontal="right" wrapText="1"/>
    </xf>
    <xf numFmtId="49" fontId="23" fillId="0" borderId="0" xfId="44" applyNumberFormat="1" applyFont="1" applyFill="1" applyBorder="1" applyAlignment="1">
      <alignment horizontal="left" vertical="top"/>
    </xf>
    <xf numFmtId="164" fontId="23" fillId="0" borderId="10" xfId="63" applyFont="1" applyFill="1" applyBorder="1" applyAlignment="1" applyProtection="1">
      <alignment horizontal="right"/>
    </xf>
    <xf numFmtId="0" fontId="25" fillId="0" borderId="0" xfId="0" applyFont="1" applyFill="1" applyAlignment="1">
      <alignment horizontal="center"/>
    </xf>
    <xf numFmtId="0" fontId="24" fillId="0" borderId="0" xfId="0" applyFont="1" applyFill="1" applyBorder="1" applyAlignment="1">
      <alignment horizontal="right"/>
    </xf>
    <xf numFmtId="0" fontId="47" fillId="0" borderId="0" xfId="49" applyFont="1" applyFill="1" applyAlignment="1" applyProtection="1">
      <alignment horizontal="center"/>
    </xf>
    <xf numFmtId="0" fontId="23" fillId="0" borderId="0" xfId="51" applyFont="1" applyFill="1" applyBorder="1" applyProtection="1"/>
    <xf numFmtId="0" fontId="23" fillId="25" borderId="0" xfId="52" applyFont="1" applyFill="1" applyAlignment="1" applyProtection="1"/>
    <xf numFmtId="0" fontId="23" fillId="0" borderId="0" xfId="47" applyFont="1" applyFill="1" applyAlignment="1" applyProtection="1">
      <alignment vertical="top"/>
    </xf>
    <xf numFmtId="0" fontId="22" fillId="0" borderId="0" xfId="47" applyFont="1" applyFill="1" applyAlignment="1" applyProtection="1">
      <alignment horizontal="left" vertical="top" wrapText="1"/>
    </xf>
    <xf numFmtId="0" fontId="23" fillId="0" borderId="0" xfId="47" applyNumberFormat="1" applyFont="1" applyFill="1" applyAlignment="1" applyProtection="1">
      <alignment horizontal="center"/>
    </xf>
    <xf numFmtId="0" fontId="23" fillId="0" borderId="0" xfId="47" applyFont="1" applyFill="1" applyBorder="1" applyAlignment="1" applyProtection="1">
      <alignment vertical="top"/>
    </xf>
    <xf numFmtId="0" fontId="23" fillId="0" borderId="0" xfId="47" applyFont="1" applyFill="1" applyBorder="1" applyAlignment="1" applyProtection="1">
      <alignment horizontal="left" vertical="top" wrapText="1"/>
    </xf>
    <xf numFmtId="0" fontId="23" fillId="0" borderId="0" xfId="47" applyNumberFormat="1" applyFont="1" applyFill="1" applyBorder="1" applyAlignment="1" applyProtection="1">
      <alignment horizontal="right" wrapText="1"/>
    </xf>
    <xf numFmtId="0" fontId="22" fillId="0" borderId="0" xfId="64" applyFont="1" applyFill="1" applyBorder="1" applyAlignment="1" applyProtection="1">
      <alignment horizontal="left" vertical="top" wrapText="1"/>
    </xf>
    <xf numFmtId="0" fontId="22" fillId="0" borderId="11" xfId="47" applyFont="1" applyFill="1" applyBorder="1" applyAlignment="1" applyProtection="1">
      <alignment horizontal="left" vertical="top" wrapText="1"/>
    </xf>
    <xf numFmtId="0" fontId="23" fillId="0" borderId="0" xfId="64" applyFont="1" applyFill="1" applyBorder="1" applyAlignment="1" applyProtection="1">
      <alignment vertical="top" wrapText="1"/>
    </xf>
    <xf numFmtId="0" fontId="22" fillId="0" borderId="0" xfId="64" applyFont="1" applyFill="1" applyBorder="1" applyAlignment="1" applyProtection="1">
      <alignment horizontal="right" vertical="top" wrapText="1"/>
    </xf>
    <xf numFmtId="0" fontId="22" fillId="0" borderId="0" xfId="64" applyFont="1" applyFill="1" applyBorder="1" applyAlignment="1" applyProtection="1">
      <alignment vertical="top" wrapText="1"/>
    </xf>
    <xf numFmtId="0" fontId="23" fillId="0" borderId="0" xfId="64" applyNumberFormat="1" applyFont="1" applyFill="1" applyBorder="1" applyAlignment="1" applyProtection="1">
      <alignment wrapText="1"/>
    </xf>
    <xf numFmtId="172" fontId="22" fillId="0" borderId="0" xfId="64" applyNumberFormat="1" applyFont="1" applyFill="1" applyBorder="1" applyAlignment="1" applyProtection="1">
      <alignment horizontal="right" vertical="top" wrapText="1"/>
    </xf>
    <xf numFmtId="169" fontId="23" fillId="0" borderId="0" xfId="64" applyNumberFormat="1" applyFont="1" applyFill="1" applyBorder="1" applyAlignment="1" applyProtection="1">
      <alignment horizontal="right" vertical="top" wrapText="1"/>
    </xf>
    <xf numFmtId="0" fontId="23" fillId="0" borderId="0" xfId="64" applyFont="1" applyFill="1" applyBorder="1" applyAlignment="1" applyProtection="1">
      <alignment horizontal="left" vertical="top" wrapText="1"/>
    </xf>
    <xf numFmtId="0" fontId="23" fillId="0" borderId="0" xfId="64" applyNumberFormat="1" applyFont="1" applyFill="1" applyBorder="1" applyAlignment="1" applyProtection="1">
      <alignment horizontal="right" wrapText="1"/>
    </xf>
    <xf numFmtId="0" fontId="23" fillId="0" borderId="0" xfId="64" applyFont="1" applyFill="1" applyBorder="1" applyAlignment="1" applyProtection="1">
      <alignment horizontal="right" vertical="top" wrapText="1"/>
    </xf>
    <xf numFmtId="0" fontId="23" fillId="0" borderId="0" xfId="64" applyFont="1" applyFill="1" applyAlignment="1" applyProtection="1">
      <alignment vertical="top" wrapText="1"/>
    </xf>
    <xf numFmtId="0" fontId="23" fillId="0" borderId="0" xfId="64" applyFont="1" applyFill="1" applyAlignment="1" applyProtection="1">
      <alignment horizontal="left" vertical="top" wrapText="1"/>
    </xf>
    <xf numFmtId="175" fontId="22" fillId="0" borderId="0" xfId="47" applyNumberFormat="1" applyFont="1" applyFill="1" applyBorder="1" applyAlignment="1" applyProtection="1">
      <alignment horizontal="right" vertical="top"/>
    </xf>
    <xf numFmtId="169" fontId="23" fillId="0" borderId="0" xfId="64" applyNumberFormat="1" applyFont="1" applyFill="1" applyAlignment="1" applyProtection="1">
      <alignment horizontal="right" vertical="top" wrapText="1"/>
    </xf>
    <xf numFmtId="0" fontId="23" fillId="0" borderId="10" xfId="47" applyFont="1" applyFill="1" applyBorder="1" applyAlignment="1" applyProtection="1">
      <alignment vertical="top"/>
    </xf>
    <xf numFmtId="0" fontId="23" fillId="0" borderId="10" xfId="47" applyFont="1" applyFill="1" applyBorder="1" applyAlignment="1" applyProtection="1">
      <alignment horizontal="right" vertical="top"/>
    </xf>
    <xf numFmtId="0" fontId="22" fillId="0" borderId="10" xfId="47" applyFont="1" applyFill="1" applyBorder="1" applyAlignment="1" applyProtection="1">
      <alignment horizontal="left" vertical="top" wrapText="1"/>
    </xf>
    <xf numFmtId="0" fontId="22" fillId="0" borderId="0" xfId="47" applyFont="1" applyFill="1" applyBorder="1" applyAlignment="1" applyProtection="1">
      <alignment vertical="top" wrapText="1"/>
    </xf>
    <xf numFmtId="0" fontId="22" fillId="0" borderId="10" xfId="47" applyFont="1" applyFill="1" applyBorder="1" applyAlignment="1" applyProtection="1">
      <alignment vertical="top" wrapText="1"/>
    </xf>
    <xf numFmtId="0" fontId="23" fillId="0" borderId="12" xfId="47" applyFont="1" applyFill="1" applyBorder="1" applyAlignment="1" applyProtection="1">
      <alignment horizontal="right" vertical="top"/>
    </xf>
    <xf numFmtId="0" fontId="22" fillId="0" borderId="12" xfId="47" applyFont="1" applyFill="1" applyBorder="1" applyAlignment="1" applyProtection="1">
      <alignment vertical="top" wrapText="1"/>
    </xf>
    <xf numFmtId="0" fontId="23" fillId="0" borderId="11" xfId="53" applyNumberFormat="1" applyFont="1" applyFill="1" applyBorder="1" applyAlignment="1" applyProtection="1">
      <alignment horizontal="left" vertical="top"/>
    </xf>
    <xf numFmtId="0" fontId="23" fillId="0" borderId="11" xfId="63" applyNumberFormat="1" applyFont="1" applyFill="1" applyBorder="1" applyAlignment="1" applyProtection="1">
      <alignment wrapText="1"/>
    </xf>
    <xf numFmtId="0" fontId="23" fillId="0" borderId="0" xfId="49" applyNumberFormat="1" applyFont="1" applyFill="1" applyBorder="1" applyAlignment="1" applyProtection="1">
      <alignment horizontal="left" vertical="top"/>
    </xf>
    <xf numFmtId="167" fontId="23" fillId="0" borderId="0" xfId="53" applyNumberFormat="1" applyFont="1" applyFill="1" applyBorder="1" applyAlignment="1" applyProtection="1">
      <alignment horizontal="right" vertical="top"/>
    </xf>
    <xf numFmtId="0" fontId="22" fillId="0" borderId="11" xfId="53" applyNumberFormat="1" applyFont="1" applyFill="1" applyBorder="1" applyAlignment="1" applyProtection="1">
      <alignment horizontal="right" vertical="top"/>
    </xf>
    <xf numFmtId="0" fontId="22" fillId="0" borderId="11" xfId="53" applyNumberFormat="1" applyFont="1" applyFill="1" applyBorder="1" applyAlignment="1" applyProtection="1">
      <alignment horizontal="left" vertical="top" wrapText="1"/>
    </xf>
    <xf numFmtId="0" fontId="23" fillId="25" borderId="0" xfId="52" applyFont="1" applyFill="1" applyBorder="1" applyAlignment="1" applyProtection="1">
      <alignment horizontal="right" vertical="top"/>
    </xf>
    <xf numFmtId="164" fontId="23" fillId="25" borderId="0" xfId="63" applyFont="1" applyFill="1" applyAlignment="1">
      <alignment horizontal="right"/>
    </xf>
    <xf numFmtId="164" fontId="23" fillId="25" borderId="0" xfId="63" applyFont="1" applyFill="1" applyBorder="1" applyAlignment="1">
      <alignment horizontal="right"/>
    </xf>
    <xf numFmtId="0" fontId="23" fillId="0" borderId="0" xfId="49" applyFont="1" applyFill="1" applyBorder="1" applyAlignment="1" applyProtection="1">
      <alignment horizontal="center"/>
    </xf>
    <xf numFmtId="0" fontId="23" fillId="0" borderId="0" xfId="49" applyNumberFormat="1" applyFont="1" applyFill="1" applyAlignment="1" applyProtection="1">
      <alignment horizontal="center"/>
    </xf>
    <xf numFmtId="0" fontId="22" fillId="0" borderId="0" xfId="49" applyFont="1" applyFill="1"/>
    <xf numFmtId="164" fontId="23" fillId="0" borderId="0" xfId="63" applyFont="1" applyFill="1" applyAlignment="1">
      <alignment horizontal="right"/>
    </xf>
    <xf numFmtId="173" fontId="22" fillId="0" borderId="0" xfId="49" applyNumberFormat="1" applyFont="1" applyFill="1"/>
    <xf numFmtId="0" fontId="22" fillId="0" borderId="0" xfId="49" applyFont="1" applyFill="1" applyAlignment="1" applyProtection="1">
      <alignment horizontal="left"/>
    </xf>
    <xf numFmtId="0" fontId="23" fillId="0" borderId="0" xfId="49" applyFont="1" applyFill="1" applyAlignment="1" applyProtection="1">
      <alignment horizontal="left"/>
    </xf>
    <xf numFmtId="169" fontId="23" fillId="0" borderId="0" xfId="49" applyNumberFormat="1" applyFont="1" applyFill="1" applyBorder="1"/>
    <xf numFmtId="173" fontId="22" fillId="0" borderId="0" xfId="49" applyNumberFormat="1" applyFont="1" applyFill="1" applyBorder="1"/>
    <xf numFmtId="0" fontId="23" fillId="0" borderId="10" xfId="49" applyFont="1" applyFill="1" applyBorder="1" applyAlignment="1">
      <alignment horizontal="left"/>
    </xf>
    <xf numFmtId="0" fontId="23" fillId="0" borderId="10" xfId="49" applyFont="1" applyFill="1" applyBorder="1"/>
    <xf numFmtId="0" fontId="22" fillId="0" borderId="10" xfId="49" applyFont="1" applyFill="1" applyBorder="1" applyAlignment="1" applyProtection="1">
      <alignment horizontal="left"/>
    </xf>
    <xf numFmtId="0" fontId="23" fillId="25" borderId="0" xfId="49" applyNumberFormat="1" applyFont="1" applyFill="1" applyBorder="1" applyAlignment="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3" fillId="25" borderId="0" xfId="51" applyNumberFormat="1" applyFont="1" applyFill="1" applyBorder="1" applyAlignment="1" applyProtection="1">
      <alignment horizontal="center"/>
    </xf>
    <xf numFmtId="0" fontId="23" fillId="0" borderId="0" xfId="51" applyNumberFormat="1" applyFont="1" applyFill="1" applyBorder="1" applyAlignment="1" applyProtection="1">
      <alignment horizontal="center"/>
    </xf>
    <xf numFmtId="0" fontId="22" fillId="0" borderId="0" xfId="49" applyNumberFormat="1" applyFont="1" applyFill="1" applyBorder="1" applyAlignment="1" applyProtection="1">
      <alignment horizontal="center"/>
    </xf>
    <xf numFmtId="0" fontId="22" fillId="25"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23" fillId="25" borderId="0" xfId="44" applyFont="1" applyFill="1" applyBorder="1" applyAlignment="1" applyProtection="1">
      <alignment vertical="justify"/>
    </xf>
    <xf numFmtId="0" fontId="22" fillId="25" borderId="0" xfId="49" applyNumberFormat="1" applyFont="1" applyFill="1" applyBorder="1" applyAlignment="1">
      <alignment horizontal="center"/>
    </xf>
    <xf numFmtId="0" fontId="23" fillId="25" borderId="0" xfId="49" applyNumberFormat="1" applyFont="1" applyFill="1" applyBorder="1" applyAlignment="1">
      <alignment horizontal="left" vertical="top" wrapText="1"/>
    </xf>
    <xf numFmtId="0" fontId="23" fillId="25" borderId="0" xfId="47"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22" fillId="0" borderId="0" xfId="49" applyFont="1" applyFill="1" applyBorder="1" applyAlignment="1">
      <alignment horizontal="center"/>
    </xf>
    <xf numFmtId="0" fontId="46" fillId="0" borderId="0" xfId="49" applyFont="1" applyFill="1" applyBorder="1" applyAlignment="1">
      <alignment horizontal="left" vertical="top" wrapText="1"/>
    </xf>
    <xf numFmtId="0" fontId="23" fillId="0" borderId="0" xfId="49" applyFont="1" applyFill="1" applyBorder="1" applyAlignment="1">
      <alignment horizontal="left" vertical="top" wrapText="1"/>
    </xf>
    <xf numFmtId="0" fontId="47" fillId="0" borderId="0" xfId="49" applyFont="1" applyFill="1" applyBorder="1" applyAlignment="1" applyProtection="1">
      <alignment horizontal="center"/>
    </xf>
    <xf numFmtId="0" fontId="22" fillId="0" borderId="0" xfId="44" applyFont="1" applyFill="1" applyBorder="1" applyAlignment="1" applyProtection="1">
      <alignment horizontal="center"/>
    </xf>
    <xf numFmtId="0" fontId="23" fillId="25" borderId="0" xfId="49" applyFont="1" applyFill="1" applyBorder="1" applyAlignment="1">
      <alignment horizontal="left" vertical="top" wrapText="1"/>
    </xf>
    <xf numFmtId="0" fontId="22" fillId="25" borderId="0" xfId="49" applyFont="1" applyFill="1" applyAlignment="1" applyProtection="1">
      <alignment horizontal="center"/>
    </xf>
    <xf numFmtId="0" fontId="22" fillId="25" borderId="0" xfId="49" applyNumberFormat="1" applyFont="1" applyFill="1" applyAlignment="1">
      <alignment horizontal="center"/>
    </xf>
    <xf numFmtId="0" fontId="22" fillId="25" borderId="0" xfId="49" applyNumberFormat="1" applyFont="1" applyFill="1" applyAlignment="1" applyProtection="1">
      <alignment horizontal="center"/>
    </xf>
    <xf numFmtId="0" fontId="22" fillId="0" borderId="0" xfId="49" applyFont="1" applyFill="1" applyBorder="1" applyAlignment="1" applyProtection="1">
      <alignment horizontal="center"/>
    </xf>
    <xf numFmtId="0" fontId="23" fillId="25" borderId="0" xfId="49" applyFont="1" applyFill="1" applyBorder="1" applyAlignment="1">
      <alignment horizontal="left" vertical="top"/>
    </xf>
    <xf numFmtId="0" fontId="47" fillId="0" borderId="0" xfId="44" applyFont="1" applyFill="1" applyAlignment="1">
      <alignment horizontal="center"/>
    </xf>
    <xf numFmtId="0" fontId="46" fillId="0" borderId="0" xfId="44" applyFont="1" applyFill="1" applyBorder="1" applyAlignment="1">
      <alignment horizontal="left" vertical="top" wrapText="1"/>
    </xf>
    <xf numFmtId="0" fontId="25" fillId="0" borderId="0" xfId="0" applyFont="1" applyFill="1" applyAlignment="1">
      <alignment horizontal="center" vertical="center"/>
    </xf>
    <xf numFmtId="166" fontId="23" fillId="0" borderId="0" xfId="70" applyFont="1" applyFill="1" applyBorder="1" applyAlignment="1">
      <alignment horizontal="left" vertical="top" wrapText="1"/>
    </xf>
    <xf numFmtId="166" fontId="23" fillId="0" borderId="0" xfId="70" quotePrefix="1" applyFont="1" applyFill="1" applyBorder="1" applyAlignment="1">
      <alignment horizontal="left" vertical="top" wrapText="1"/>
    </xf>
    <xf numFmtId="166" fontId="22" fillId="0" borderId="0" xfId="70" applyNumberFormat="1" applyFont="1" applyFill="1" applyBorder="1" applyAlignment="1" applyProtection="1">
      <alignment horizontal="center"/>
    </xf>
    <xf numFmtId="0" fontId="47" fillId="0" borderId="0" xfId="49" applyNumberFormat="1" applyFont="1" applyFill="1" applyBorder="1" applyAlignment="1" applyProtection="1">
      <alignment horizontal="center"/>
    </xf>
    <xf numFmtId="0" fontId="23" fillId="0" borderId="0" xfId="69"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23" fillId="0" borderId="0" xfId="49" applyFont="1" applyFill="1" applyBorder="1" applyAlignment="1" applyProtection="1">
      <alignment horizontal="left" vertical="top" wrapText="1"/>
    </xf>
    <xf numFmtId="0" fontId="22" fillId="0" borderId="0" xfId="49" applyFont="1" applyFill="1" applyBorder="1" applyAlignment="1">
      <alignment horizontal="center" vertical="top" wrapText="1"/>
    </xf>
    <xf numFmtId="0" fontId="48" fillId="25" borderId="0" xfId="0" applyFont="1" applyFill="1" applyAlignment="1">
      <alignment horizontal="center"/>
    </xf>
    <xf numFmtId="0" fontId="47" fillId="25" borderId="0" xfId="49" applyNumberFormat="1" applyFont="1" applyFill="1" applyBorder="1" applyAlignment="1" applyProtection="1">
      <alignment horizontal="center"/>
    </xf>
    <xf numFmtId="167" fontId="23" fillId="0" borderId="0" xfId="49" applyNumberFormat="1" applyFont="1" applyFill="1" applyBorder="1" applyAlignment="1">
      <alignment horizontal="right" vertical="top"/>
    </xf>
    <xf numFmtId="0" fontId="23" fillId="0" borderId="0" xfId="44" applyNumberFormat="1" applyFont="1" applyFill="1" applyBorder="1" applyAlignment="1">
      <alignment horizontal="left" vertical="top" wrapText="1"/>
    </xf>
    <xf numFmtId="0" fontId="22" fillId="0" borderId="0" xfId="44" applyNumberFormat="1" applyFont="1" applyFill="1" applyBorder="1" applyAlignment="1">
      <alignment horizontal="right" vertical="top" wrapText="1"/>
    </xf>
    <xf numFmtId="0" fontId="22" fillId="0" borderId="0" xfId="44" applyNumberFormat="1" applyFont="1" applyFill="1" applyBorder="1" applyAlignment="1" applyProtection="1">
      <alignment horizontal="left" vertical="top" wrapText="1"/>
    </xf>
    <xf numFmtId="0" fontId="23" fillId="0" borderId="0" xfId="44" applyNumberFormat="1" applyFont="1" applyFill="1" applyBorder="1" applyAlignment="1">
      <alignment horizontal="right" vertical="top" wrapText="1"/>
    </xf>
    <xf numFmtId="0" fontId="23" fillId="0" borderId="0" xfId="44" applyNumberFormat="1" applyFont="1" applyFill="1" applyBorder="1" applyAlignment="1" applyProtection="1">
      <alignment horizontal="left" vertical="top" wrapText="1"/>
    </xf>
    <xf numFmtId="0" fontId="23" fillId="0" borderId="0" xfId="44" applyNumberFormat="1" applyFont="1" applyFill="1" applyAlignment="1">
      <alignment horizontal="left" vertical="top" wrapText="1"/>
    </xf>
    <xf numFmtId="0" fontId="23" fillId="0" borderId="0" xfId="63" applyNumberFormat="1" applyFont="1" applyFill="1" applyBorder="1" applyAlignment="1">
      <alignment horizontal="right"/>
    </xf>
    <xf numFmtId="0" fontId="23" fillId="0" borderId="11" xfId="49" applyFont="1" applyFill="1" applyBorder="1" applyAlignment="1">
      <alignment horizontal="right" vertical="top" wrapText="1"/>
    </xf>
    <xf numFmtId="0" fontId="23" fillId="0" borderId="11" xfId="49" applyNumberFormat="1" applyFont="1" applyFill="1" applyBorder="1" applyAlignment="1">
      <alignment horizontal="right"/>
    </xf>
    <xf numFmtId="0" fontId="23" fillId="0" borderId="0" xfId="49" applyNumberFormat="1" applyFont="1" applyFill="1" applyAlignment="1" applyProtection="1">
      <alignment horizontal="right" wrapText="1"/>
    </xf>
    <xf numFmtId="0" fontId="23" fillId="0" borderId="0" xfId="50" applyFont="1" applyFill="1" applyBorder="1" applyAlignment="1">
      <alignment horizontal="right" vertical="top" wrapText="1"/>
    </xf>
    <xf numFmtId="0" fontId="23" fillId="0" borderId="0" xfId="50" applyFont="1" applyFill="1" applyBorder="1" applyAlignment="1" applyProtection="1">
      <alignment horizontal="left" vertical="top" wrapText="1"/>
    </xf>
    <xf numFmtId="0" fontId="23" fillId="0" borderId="10" xfId="63" applyNumberFormat="1" applyFont="1" applyFill="1" applyBorder="1" applyAlignment="1" applyProtection="1">
      <alignment horizontal="right"/>
    </xf>
    <xf numFmtId="0" fontId="23" fillId="0" borderId="12" xfId="49" applyNumberFormat="1" applyFont="1" applyFill="1" applyBorder="1" applyAlignment="1" applyProtection="1">
      <alignment horizontal="right"/>
    </xf>
    <xf numFmtId="164" fontId="23" fillId="0" borderId="11" xfId="63" applyFont="1" applyFill="1" applyBorder="1" applyAlignment="1" applyProtection="1">
      <alignment horizontal="right"/>
    </xf>
    <xf numFmtId="169" fontId="23" fillId="0" borderId="0" xfId="49" applyNumberFormat="1" applyFont="1" applyFill="1" applyBorder="1" applyAlignment="1">
      <alignment horizontal="right" vertical="top" wrapText="1"/>
    </xf>
    <xf numFmtId="175" fontId="22" fillId="0" borderId="0" xfId="49" applyNumberFormat="1" applyFont="1" applyFill="1" applyAlignment="1">
      <alignment horizontal="right" vertical="top" wrapText="1"/>
    </xf>
    <xf numFmtId="0" fontId="23" fillId="0" borderId="10" xfId="53" applyNumberFormat="1" applyFont="1" applyFill="1" applyBorder="1" applyAlignment="1">
      <alignment horizontal="right"/>
    </xf>
    <xf numFmtId="0" fontId="23" fillId="0" borderId="10" xfId="63" applyNumberFormat="1" applyFont="1" applyFill="1" applyBorder="1" applyAlignment="1">
      <alignment horizontal="right"/>
    </xf>
    <xf numFmtId="182" fontId="23" fillId="0" borderId="0" xfId="53" applyNumberFormat="1" applyFont="1" applyFill="1" applyBorder="1" applyAlignment="1" applyProtection="1">
      <alignment horizontal="right"/>
    </xf>
    <xf numFmtId="180" fontId="23" fillId="0" borderId="0" xfId="53" applyNumberFormat="1" applyFont="1" applyFill="1" applyAlignment="1">
      <alignment horizontal="right"/>
    </xf>
    <xf numFmtId="171" fontId="23" fillId="0" borderId="0" xfId="94" applyNumberFormat="1" applyFont="1" applyFill="1" applyBorder="1" applyAlignment="1">
      <alignment horizontal="right" vertical="top" wrapText="1"/>
    </xf>
    <xf numFmtId="164" fontId="23" fillId="0" borderId="11" xfId="63" applyNumberFormat="1" applyFont="1" applyFill="1" applyBorder="1" applyAlignment="1" applyProtection="1">
      <alignment horizontal="right" wrapText="1"/>
    </xf>
    <xf numFmtId="0" fontId="23" fillId="0" borderId="0" xfId="44" applyFont="1" applyFill="1" applyAlignment="1">
      <alignment vertical="top" wrapText="1"/>
    </xf>
    <xf numFmtId="0" fontId="23" fillId="0" borderId="0" xfId="44" applyNumberFormat="1" applyFont="1" applyFill="1" applyAlignment="1">
      <alignment vertical="top" wrapText="1"/>
    </xf>
    <xf numFmtId="0" fontId="22" fillId="0" borderId="0" xfId="44" applyFont="1" applyFill="1" applyAlignment="1" applyProtection="1">
      <alignment horizontal="justify" vertical="justify"/>
    </xf>
    <xf numFmtId="49" fontId="23" fillId="0" borderId="0" xfId="44" applyNumberFormat="1" applyFont="1" applyFill="1" applyAlignment="1">
      <alignment horizontal="center"/>
    </xf>
    <xf numFmtId="0" fontId="22" fillId="0" borderId="0" xfId="44" applyNumberFormat="1" applyFont="1" applyFill="1" applyAlignment="1">
      <alignment vertical="top" wrapText="1"/>
    </xf>
    <xf numFmtId="0" fontId="22" fillId="0" borderId="0" xfId="44" applyFont="1" applyFill="1" applyAlignment="1" applyProtection="1">
      <alignment horizontal="justify" vertical="justify" wrapText="1"/>
    </xf>
    <xf numFmtId="0" fontId="23" fillId="0" borderId="0" xfId="44" applyFont="1" applyFill="1" applyAlignment="1">
      <alignment horizontal="justify" vertical="justify" wrapText="1"/>
    </xf>
    <xf numFmtId="0" fontId="23" fillId="0" borderId="0" xfId="44" applyFont="1" applyFill="1" applyBorder="1" applyAlignment="1">
      <alignment vertical="top" wrapText="1"/>
    </xf>
    <xf numFmtId="173" fontId="22" fillId="0" borderId="0" xfId="44" applyNumberFormat="1" applyFont="1" applyFill="1" applyBorder="1" applyAlignment="1">
      <alignment vertical="top" wrapText="1"/>
    </xf>
    <xf numFmtId="0" fontId="22" fillId="0" borderId="0" xfId="44" applyFont="1" applyFill="1" applyAlignment="1">
      <alignment vertical="top" wrapText="1"/>
    </xf>
    <xf numFmtId="0" fontId="23" fillId="0" borderId="0" xfId="44" applyNumberFormat="1" applyFont="1" applyFill="1" applyAlignment="1" applyProtection="1">
      <alignment horizontal="right"/>
    </xf>
    <xf numFmtId="0" fontId="23" fillId="0" borderId="0" xfId="44" applyFont="1" applyFill="1" applyBorder="1" applyAlignment="1">
      <alignment horizontal="justify" vertical="justify" wrapText="1"/>
    </xf>
    <xf numFmtId="0" fontId="23" fillId="0" borderId="11" xfId="44" applyFont="1" applyFill="1" applyBorder="1" applyAlignment="1">
      <alignment vertical="top" wrapText="1"/>
    </xf>
    <xf numFmtId="173" fontId="22" fillId="0" borderId="0" xfId="44" applyNumberFormat="1" applyFont="1" applyFill="1" applyAlignment="1">
      <alignment vertical="top" wrapText="1"/>
    </xf>
    <xf numFmtId="0" fontId="23" fillId="0" borderId="10" xfId="44" applyFont="1" applyFill="1" applyBorder="1" applyAlignment="1">
      <alignment vertical="top" wrapText="1"/>
    </xf>
    <xf numFmtId="0" fontId="22" fillId="0" borderId="10" xfId="44" applyFont="1" applyFill="1" applyBorder="1" applyAlignment="1" applyProtection="1">
      <alignment horizontal="justify" vertical="justify" wrapText="1"/>
    </xf>
    <xf numFmtId="164" fontId="23" fillId="0" borderId="0" xfId="63" applyFont="1" applyFill="1"/>
    <xf numFmtId="164" fontId="46" fillId="0" borderId="0" xfId="63" applyFont="1" applyFill="1" applyBorder="1" applyAlignment="1" applyProtection="1">
      <alignment horizontal="right"/>
    </xf>
    <xf numFmtId="0" fontId="46" fillId="0" borderId="0" xfId="49" applyFont="1" applyFill="1" applyBorder="1" applyAlignment="1">
      <alignment vertical="top"/>
    </xf>
    <xf numFmtId="164" fontId="23" fillId="25" borderId="0" xfId="63" applyFont="1" applyFill="1" applyAlignment="1" applyProtection="1">
      <alignment horizontal="right"/>
    </xf>
    <xf numFmtId="0" fontId="23" fillId="0" borderId="0" xfId="51" applyNumberFormat="1" applyFont="1" applyFill="1" applyBorder="1" applyAlignment="1" applyProtection="1">
      <alignment horizontal="center" vertical="center" wrapText="1"/>
    </xf>
    <xf numFmtId="166" fontId="22" fillId="25" borderId="0" xfId="70" applyFont="1" applyFill="1" applyAlignment="1">
      <alignment horizontal="right" vertical="top" wrapText="1"/>
    </xf>
    <xf numFmtId="166" fontId="22" fillId="25" borderId="0" xfId="70" applyNumberFormat="1" applyFont="1" applyFill="1" applyAlignment="1" applyProtection="1">
      <alignment horizontal="left" vertical="top" wrapText="1"/>
    </xf>
    <xf numFmtId="0" fontId="23" fillId="25" borderId="0" xfId="70" applyNumberFormat="1" applyFont="1" applyFill="1" applyAlignment="1">
      <alignment horizontal="right"/>
    </xf>
    <xf numFmtId="166" fontId="22" fillId="25" borderId="0" xfId="70" applyNumberFormat="1" applyFont="1" applyFill="1" applyBorder="1" applyAlignment="1" applyProtection="1">
      <alignment horizontal="left" vertical="top" wrapText="1"/>
    </xf>
    <xf numFmtId="0" fontId="23" fillId="25" borderId="0" xfId="70" applyNumberFormat="1" applyFont="1" applyFill="1" applyBorder="1" applyAlignment="1">
      <alignment horizontal="right"/>
    </xf>
    <xf numFmtId="166" fontId="23" fillId="25" borderId="0" xfId="70" applyNumberFormat="1" applyFont="1" applyFill="1" applyBorder="1" applyAlignment="1" applyProtection="1">
      <alignment horizontal="left" vertical="top" wrapText="1"/>
    </xf>
    <xf numFmtId="0" fontId="23" fillId="0" borderId="0" xfId="53" applyFont="1" applyFill="1" applyBorder="1" applyAlignment="1" applyProtection="1">
      <alignment horizontal="left" vertical="top"/>
    </xf>
    <xf numFmtId="0" fontId="22" fillId="0" borderId="0" xfId="44" applyFont="1" applyFill="1" applyAlignment="1">
      <alignment horizontal="right" vertical="top" wrapText="1"/>
    </xf>
    <xf numFmtId="171" fontId="23" fillId="0" borderId="11" xfId="44" applyNumberFormat="1" applyFont="1" applyFill="1" applyBorder="1" applyAlignment="1">
      <alignment horizontal="right" vertical="top" wrapText="1"/>
    </xf>
    <xf numFmtId="175" fontId="22" fillId="0" borderId="0" xfId="44" applyNumberFormat="1" applyFont="1" applyFill="1" applyBorder="1" applyAlignment="1">
      <alignment horizontal="right" vertical="top" wrapText="1"/>
    </xf>
    <xf numFmtId="185" fontId="23" fillId="0" borderId="0" xfId="44" applyNumberFormat="1" applyFont="1" applyFill="1" applyBorder="1" applyAlignment="1">
      <alignment horizontal="right" vertical="top" wrapText="1"/>
    </xf>
    <xf numFmtId="0" fontId="23" fillId="0" borderId="12" xfId="63" applyNumberFormat="1" applyFont="1" applyFill="1" applyBorder="1" applyAlignment="1" applyProtection="1">
      <alignment horizontal="right"/>
    </xf>
    <xf numFmtId="1" fontId="23" fillId="0" borderId="0" xfId="44" applyNumberFormat="1" applyFont="1" applyFill="1" applyBorder="1" applyAlignment="1">
      <alignment horizontal="right" vertical="top" wrapText="1"/>
    </xf>
    <xf numFmtId="175" fontId="22" fillId="0" borderId="0" xfId="44" applyNumberFormat="1" applyFont="1" applyFill="1" applyAlignment="1">
      <alignment horizontal="right" vertical="top" wrapText="1"/>
    </xf>
    <xf numFmtId="182" fontId="23" fillId="0" borderId="0" xfId="44" applyNumberFormat="1" applyFont="1" applyFill="1" applyBorder="1" applyAlignment="1" applyProtection="1">
      <alignment horizontal="right"/>
    </xf>
    <xf numFmtId="179" fontId="23" fillId="0" borderId="0" xfId="44" applyNumberFormat="1" applyFont="1" applyFill="1" applyBorder="1" applyAlignment="1">
      <alignment horizontal="right" vertical="top" wrapText="1"/>
    </xf>
    <xf numFmtId="179" fontId="23" fillId="0" borderId="0" xfId="44" applyNumberFormat="1" applyFont="1" applyFill="1" applyAlignment="1">
      <alignment horizontal="right" vertical="top" wrapText="1"/>
    </xf>
    <xf numFmtId="164" fontId="23" fillId="0" borderId="0" xfId="63" applyNumberFormat="1" applyFont="1" applyFill="1" applyAlignment="1" applyProtection="1">
      <alignment horizontal="right" wrapText="1"/>
    </xf>
    <xf numFmtId="169" fontId="23" fillId="0" borderId="0" xfId="44" applyNumberFormat="1" applyFont="1" applyFill="1" applyBorder="1" applyAlignment="1">
      <alignment horizontal="right" vertical="top" wrapText="1"/>
    </xf>
    <xf numFmtId="0" fontId="23" fillId="0" borderId="10" xfId="48" applyNumberFormat="1" applyFont="1" applyFill="1" applyBorder="1" applyAlignment="1">
      <alignment horizontal="right" wrapText="1"/>
    </xf>
    <xf numFmtId="0" fontId="23" fillId="0" borderId="11" xfId="48" applyNumberFormat="1" applyFont="1" applyFill="1" applyBorder="1" applyAlignment="1">
      <alignment horizontal="right"/>
    </xf>
    <xf numFmtId="188" fontId="22" fillId="0" borderId="0" xfId="48" applyNumberFormat="1" applyFont="1" applyFill="1" applyBorder="1" applyAlignment="1">
      <alignment horizontal="right" vertical="top" wrapText="1"/>
    </xf>
    <xf numFmtId="0" fontId="23" fillId="0" borderId="0" xfId="48" applyFont="1" applyFill="1" applyBorder="1" applyAlignment="1">
      <alignment vertical="top" wrapText="1"/>
    </xf>
    <xf numFmtId="0" fontId="23" fillId="0" borderId="0" xfId="48" applyNumberFormat="1" applyFont="1" applyFill="1" applyAlignment="1" applyProtection="1">
      <alignment horizontal="right" wrapText="1"/>
    </xf>
    <xf numFmtId="0" fontId="23" fillId="0" borderId="0" xfId="48" applyNumberFormat="1" applyFont="1" applyFill="1" applyAlignment="1" applyProtection="1">
      <alignment horizontal="right"/>
    </xf>
    <xf numFmtId="0" fontId="23" fillId="0" borderId="10" xfId="48" applyNumberFormat="1" applyFont="1" applyFill="1" applyBorder="1" applyAlignment="1" applyProtection="1">
      <alignment horizontal="right" wrapText="1"/>
    </xf>
    <xf numFmtId="184" fontId="22" fillId="0" borderId="0" xfId="48" applyNumberFormat="1" applyFont="1" applyFill="1" applyBorder="1" applyAlignment="1">
      <alignment horizontal="right" vertical="top" wrapText="1"/>
    </xf>
    <xf numFmtId="0" fontId="23" fillId="0" borderId="0" xfId="48" applyNumberFormat="1" applyFont="1" applyFill="1" applyBorder="1" applyAlignment="1" applyProtection="1">
      <alignment horizontal="right" wrapText="1"/>
    </xf>
    <xf numFmtId="0" fontId="23" fillId="0" borderId="0" xfId="0" applyNumberFormat="1" applyFont="1" applyFill="1" applyBorder="1" applyAlignment="1" applyProtection="1">
      <alignment horizontal="left" vertical="top" wrapText="1"/>
    </xf>
    <xf numFmtId="0" fontId="23" fillId="0" borderId="0" xfId="48" applyFont="1" applyFill="1" applyBorder="1" applyAlignment="1" applyProtection="1">
      <alignment horizontal="right" vertical="top" wrapText="1"/>
    </xf>
    <xf numFmtId="0" fontId="23" fillId="0" borderId="12" xfId="48" applyNumberFormat="1" applyFont="1" applyFill="1" applyBorder="1" applyAlignment="1" applyProtection="1">
      <alignment horizontal="right"/>
    </xf>
    <xf numFmtId="0" fontId="22" fillId="0" borderId="0" xfId="51" applyNumberFormat="1" applyFont="1" applyFill="1" applyBorder="1" applyAlignment="1">
      <alignment horizontal="left" vertical="top" wrapText="1"/>
    </xf>
    <xf numFmtId="0" fontId="23" fillId="0" borderId="0" xfId="49" applyNumberFormat="1" applyFont="1" applyFill="1" applyAlignment="1">
      <alignment horizontal="left" vertical="top" wrapText="1"/>
    </xf>
    <xf numFmtId="0" fontId="22" fillId="0" borderId="0" xfId="49" applyNumberFormat="1" applyFont="1" applyFill="1" applyAlignment="1">
      <alignment horizontal="right" vertical="top" wrapText="1"/>
    </xf>
    <xf numFmtId="0" fontId="22" fillId="0" borderId="0" xfId="49" applyNumberFormat="1" applyFont="1" applyFill="1" applyAlignment="1">
      <alignment vertical="top" wrapText="1"/>
    </xf>
    <xf numFmtId="0" fontId="23" fillId="0" borderId="0" xfId="63" applyNumberFormat="1" applyFont="1" applyFill="1" applyAlignment="1" applyProtection="1">
      <alignment horizontal="left"/>
    </xf>
    <xf numFmtId="187" fontId="22" fillId="0" borderId="0" xfId="49" applyNumberFormat="1" applyFont="1" applyFill="1" applyAlignment="1">
      <alignment horizontal="right" vertical="top" wrapText="1"/>
    </xf>
    <xf numFmtId="0" fontId="23" fillId="0" borderId="0" xfId="49" applyNumberFormat="1" applyFont="1" applyFill="1" applyAlignment="1">
      <alignment vertical="top" wrapText="1"/>
    </xf>
    <xf numFmtId="0" fontId="23" fillId="0" borderId="0" xfId="49" applyNumberFormat="1" applyFont="1" applyFill="1" applyBorder="1" applyAlignment="1">
      <alignment vertical="top" wrapText="1"/>
    </xf>
    <xf numFmtId="187" fontId="22" fillId="0" borderId="0" xfId="49" applyNumberFormat="1" applyFont="1" applyFill="1" applyBorder="1" applyAlignment="1">
      <alignment horizontal="right" vertical="top" wrapText="1"/>
    </xf>
    <xf numFmtId="0" fontId="22" fillId="0" borderId="0" xfId="49" applyNumberFormat="1" applyFont="1" applyFill="1" applyBorder="1" applyAlignment="1">
      <alignment vertical="top" wrapText="1"/>
    </xf>
    <xf numFmtId="0" fontId="23" fillId="0" borderId="10" xfId="49" applyNumberFormat="1" applyFont="1" applyFill="1" applyBorder="1" applyAlignment="1" applyProtection="1">
      <alignment horizontal="right" wrapText="1"/>
    </xf>
    <xf numFmtId="0" fontId="22" fillId="0" borderId="0" xfId="49" applyNumberFormat="1" applyFont="1" applyFill="1" applyBorder="1" applyAlignment="1">
      <alignment horizontal="right" vertical="top" wrapText="1"/>
    </xf>
    <xf numFmtId="0" fontId="22" fillId="0" borderId="0" xfId="49" applyNumberFormat="1" applyFont="1" applyFill="1" applyBorder="1" applyAlignment="1" applyProtection="1">
      <alignment horizontal="left" vertical="top" wrapText="1"/>
    </xf>
    <xf numFmtId="0" fontId="23" fillId="0" borderId="0" xfId="49" applyNumberFormat="1" applyFont="1" applyFill="1" applyBorder="1" applyAlignment="1" applyProtection="1">
      <alignment horizontal="left" vertical="top" wrapText="1"/>
    </xf>
    <xf numFmtId="0" fontId="23" fillId="0" borderId="0" xfId="49" applyFont="1" applyFill="1" applyBorder="1" applyAlignment="1" applyProtection="1">
      <alignment horizontal="left" vertical="top"/>
    </xf>
    <xf numFmtId="0" fontId="23" fillId="0" borderId="10" xfId="49" applyNumberFormat="1" applyFont="1" applyFill="1" applyBorder="1" applyAlignment="1">
      <alignment horizontal="right" vertical="top" wrapText="1"/>
    </xf>
    <xf numFmtId="1" fontId="23" fillId="0" borderId="0" xfId="49" applyNumberFormat="1" applyFont="1" applyFill="1" applyBorder="1" applyAlignment="1">
      <alignment horizontal="right" vertical="top" wrapText="1"/>
    </xf>
    <xf numFmtId="0" fontId="23" fillId="0" borderId="0" xfId="49" applyNumberFormat="1" applyFont="1" applyFill="1" applyBorder="1" applyAlignment="1">
      <alignment horizontal="right" wrapText="1"/>
    </xf>
    <xf numFmtId="184" fontId="22" fillId="0" borderId="0" xfId="49" applyNumberFormat="1" applyFont="1" applyFill="1" applyBorder="1" applyAlignment="1">
      <alignment horizontal="right" vertical="top" wrapText="1"/>
    </xf>
    <xf numFmtId="0" fontId="23" fillId="0" borderId="12" xfId="49" applyNumberFormat="1" applyFont="1" applyFill="1" applyBorder="1" applyAlignment="1" applyProtection="1">
      <alignment horizontal="right" wrapText="1"/>
    </xf>
    <xf numFmtId="186" fontId="23" fillId="0" borderId="11" xfId="63" applyNumberFormat="1" applyFont="1" applyFill="1" applyBorder="1" applyAlignment="1" applyProtection="1">
      <alignment horizontal="right" wrapText="1"/>
    </xf>
    <xf numFmtId="0" fontId="24" fillId="0" borderId="0" xfId="0" applyFont="1" applyFill="1" applyBorder="1" applyAlignment="1">
      <alignment horizontal="right"/>
    </xf>
    <xf numFmtId="0" fontId="23" fillId="0" borderId="0" xfId="63" applyNumberFormat="1" applyFont="1" applyFill="1"/>
    <xf numFmtId="0" fontId="22" fillId="0" borderId="0" xfId="0" applyFont="1" applyFill="1" applyBorder="1" applyAlignment="1">
      <alignment horizontal="right" vertical="top"/>
    </xf>
    <xf numFmtId="164" fontId="46" fillId="0" borderId="0" xfId="63" applyFont="1" applyFill="1" applyBorder="1" applyAlignment="1">
      <alignment horizontal="right"/>
    </xf>
    <xf numFmtId="171" fontId="46" fillId="0" borderId="0" xfId="49" applyNumberFormat="1" applyFont="1" applyFill="1" applyBorder="1" applyAlignment="1">
      <alignment horizontal="right" vertical="top" wrapText="1"/>
    </xf>
    <xf numFmtId="0" fontId="46" fillId="0" borderId="10" xfId="49" applyNumberFormat="1" applyFont="1" applyFill="1" applyBorder="1" applyAlignment="1">
      <alignment horizontal="right" wrapText="1"/>
    </xf>
    <xf numFmtId="0" fontId="46" fillId="0" borderId="11" xfId="49" applyFont="1" applyFill="1" applyBorder="1" applyAlignment="1">
      <alignment vertical="top" wrapText="1"/>
    </xf>
    <xf numFmtId="0" fontId="47" fillId="0" borderId="11" xfId="49" applyFont="1" applyFill="1" applyBorder="1" applyAlignment="1" applyProtection="1">
      <alignment horizontal="left" vertical="top" wrapText="1"/>
    </xf>
    <xf numFmtId="0" fontId="46" fillId="0" borderId="11" xfId="49" applyNumberFormat="1" applyFont="1" applyFill="1" applyBorder="1" applyAlignment="1" applyProtection="1">
      <alignment horizontal="right" wrapText="1"/>
    </xf>
    <xf numFmtId="0" fontId="46" fillId="0" borderId="11" xfId="49" applyNumberFormat="1" applyFont="1" applyFill="1" applyBorder="1" applyAlignment="1" applyProtection="1">
      <alignment horizontal="right"/>
    </xf>
    <xf numFmtId="0" fontId="46" fillId="0" borderId="0" xfId="0" applyFont="1" applyFill="1" applyBorder="1" applyAlignment="1">
      <alignment horizontal="right"/>
    </xf>
    <xf numFmtId="0" fontId="47" fillId="0" borderId="0" xfId="0" applyFont="1" applyFill="1" applyBorder="1" applyAlignment="1">
      <alignment vertical="top" wrapText="1"/>
    </xf>
    <xf numFmtId="0" fontId="46" fillId="0" borderId="10" xfId="49" applyFont="1" applyFill="1" applyBorder="1" applyAlignment="1">
      <alignment vertical="top" wrapText="1"/>
    </xf>
    <xf numFmtId="0" fontId="46" fillId="0" borderId="0" xfId="49" applyFont="1" applyFill="1" applyAlignment="1">
      <alignment vertical="top" wrapText="1"/>
    </xf>
    <xf numFmtId="0" fontId="47" fillId="0" borderId="0" xfId="49" applyFont="1" applyFill="1" applyAlignment="1" applyProtection="1">
      <alignment horizontal="left" vertical="top" wrapText="1"/>
    </xf>
    <xf numFmtId="0" fontId="47" fillId="0" borderId="0" xfId="49" applyFont="1" applyFill="1" applyAlignment="1">
      <alignment vertical="top" wrapText="1"/>
    </xf>
    <xf numFmtId="164" fontId="46" fillId="0" borderId="0" xfId="63" applyFont="1" applyFill="1" applyAlignment="1">
      <alignment horizontal="right"/>
    </xf>
    <xf numFmtId="0" fontId="46" fillId="0" borderId="0" xfId="49" applyFont="1" applyFill="1" applyAlignment="1" applyProtection="1">
      <alignment horizontal="left" vertical="top" wrapText="1"/>
    </xf>
    <xf numFmtId="171" fontId="46" fillId="0" borderId="0" xfId="49" applyNumberFormat="1" applyFont="1" applyFill="1" applyAlignment="1">
      <alignment horizontal="right" vertical="top" wrapText="1"/>
    </xf>
    <xf numFmtId="0" fontId="47" fillId="0" borderId="10" xfId="49" applyFont="1" applyFill="1" applyBorder="1" applyAlignment="1">
      <alignment vertical="top" wrapText="1"/>
    </xf>
    <xf numFmtId="0" fontId="46" fillId="0" borderId="0" xfId="49" applyNumberFormat="1" applyFont="1" applyFill="1" applyAlignment="1" applyProtection="1">
      <alignment horizontal="right"/>
    </xf>
    <xf numFmtId="164" fontId="46" fillId="0" borderId="0" xfId="63" applyFont="1" applyFill="1" applyAlignment="1" applyProtection="1">
      <alignment horizontal="right"/>
    </xf>
    <xf numFmtId="164" fontId="46" fillId="0" borderId="0" xfId="63" applyFont="1" applyFill="1" applyAlignment="1">
      <alignment horizontal="right" wrapText="1"/>
    </xf>
    <xf numFmtId="164" fontId="46" fillId="0" borderId="11" xfId="63" applyFont="1" applyFill="1" applyBorder="1" applyAlignment="1">
      <alignment horizontal="right" wrapText="1"/>
    </xf>
    <xf numFmtId="0" fontId="46" fillId="0" borderId="0" xfId="63" applyNumberFormat="1" applyFont="1" applyFill="1" applyBorder="1" applyAlignment="1">
      <alignment horizontal="right"/>
    </xf>
    <xf numFmtId="0" fontId="46" fillId="0" borderId="0" xfId="49" applyFont="1" applyFill="1" applyBorder="1" applyAlignment="1" applyProtection="1">
      <alignment vertical="top" wrapText="1"/>
    </xf>
    <xf numFmtId="49" fontId="47" fillId="0" borderId="0" xfId="49" applyNumberFormat="1" applyFont="1" applyFill="1" applyBorder="1" applyAlignment="1">
      <alignment horizontal="right" vertical="top" wrapText="1"/>
    </xf>
    <xf numFmtId="0" fontId="48" fillId="0" borderId="0" xfId="44" applyFont="1" applyFill="1" applyAlignment="1">
      <alignment vertical="top" wrapText="1"/>
    </xf>
    <xf numFmtId="0" fontId="48" fillId="0" borderId="0" xfId="63" applyNumberFormat="1" applyFont="1" applyFill="1" applyAlignment="1" applyProtection="1">
      <alignment horizontal="right" wrapText="1"/>
    </xf>
    <xf numFmtId="0" fontId="48" fillId="0" borderId="0" xfId="44" applyNumberFormat="1" applyFont="1" applyFill="1" applyAlignment="1" applyProtection="1">
      <alignment horizontal="right"/>
    </xf>
    <xf numFmtId="0" fontId="48" fillId="0" borderId="0" xfId="63" applyNumberFormat="1" applyFont="1" applyFill="1" applyBorder="1" applyAlignment="1" applyProtection="1">
      <alignment horizontal="right" wrapText="1"/>
    </xf>
    <xf numFmtId="0" fontId="48" fillId="0" borderId="0" xfId="44" applyNumberFormat="1" applyFont="1" applyFill="1" applyBorder="1" applyAlignment="1" applyProtection="1">
      <alignment horizontal="right" wrapText="1"/>
    </xf>
    <xf numFmtId="164" fontId="48" fillId="0" borderId="0" xfId="63" applyFont="1" applyFill="1" applyBorder="1" applyAlignment="1" applyProtection="1">
      <alignment horizontal="right" wrapText="1"/>
    </xf>
    <xf numFmtId="0" fontId="48" fillId="0" borderId="0" xfId="44" applyNumberFormat="1" applyFont="1" applyFill="1" applyBorder="1" applyAlignment="1" applyProtection="1">
      <alignment horizontal="right"/>
    </xf>
    <xf numFmtId="0" fontId="48" fillId="0" borderId="10" xfId="63" applyNumberFormat="1" applyFont="1" applyFill="1" applyBorder="1" applyAlignment="1" applyProtection="1">
      <alignment horizontal="right" wrapText="1"/>
    </xf>
    <xf numFmtId="0" fontId="48" fillId="0" borderId="10" xfId="44" applyNumberFormat="1" applyFont="1" applyFill="1" applyBorder="1" applyAlignment="1" applyProtection="1">
      <alignment horizontal="right" wrapText="1"/>
    </xf>
    <xf numFmtId="0" fontId="48" fillId="0" borderId="11" xfId="63" applyNumberFormat="1" applyFont="1" applyFill="1" applyBorder="1" applyAlignment="1" applyProtection="1">
      <alignment horizontal="right" wrapText="1"/>
    </xf>
    <xf numFmtId="0" fontId="48" fillId="0" borderId="11" xfId="44" applyNumberFormat="1" applyFont="1" applyFill="1" applyBorder="1" applyAlignment="1" applyProtection="1">
      <alignment horizontal="right" wrapText="1"/>
    </xf>
    <xf numFmtId="164" fontId="48" fillId="0" borderId="0" xfId="63" applyFont="1" applyFill="1" applyBorder="1" applyAlignment="1" applyProtection="1">
      <alignment horizontal="right"/>
    </xf>
    <xf numFmtId="0" fontId="46" fillId="0" borderId="11" xfId="44" applyNumberFormat="1" applyFont="1" applyFill="1" applyBorder="1" applyAlignment="1" applyProtection="1">
      <alignment horizontal="right"/>
    </xf>
    <xf numFmtId="0" fontId="48" fillId="0" borderId="0" xfId="44" applyFont="1" applyFill="1" applyBorder="1" applyAlignment="1">
      <alignment horizontal="left" vertical="top" wrapText="1"/>
    </xf>
    <xf numFmtId="0" fontId="50" fillId="0" borderId="0" xfId="44" applyFont="1" applyFill="1" applyBorder="1" applyAlignment="1">
      <alignment vertical="top" wrapText="1"/>
    </xf>
    <xf numFmtId="0" fontId="48" fillId="0" borderId="0" xfId="44" applyFont="1" applyFill="1" applyBorder="1" applyAlignment="1" applyProtection="1">
      <alignment horizontal="left" vertical="top" wrapText="1"/>
    </xf>
    <xf numFmtId="0" fontId="48" fillId="0" borderId="0" xfId="44" applyNumberFormat="1" applyFont="1" applyFill="1" applyAlignment="1">
      <alignment horizontal="right"/>
    </xf>
    <xf numFmtId="164" fontId="48" fillId="0" borderId="0" xfId="63" applyFont="1" applyFill="1" applyAlignment="1">
      <alignment horizontal="right"/>
    </xf>
    <xf numFmtId="0" fontId="50" fillId="0" borderId="10" xfId="44" applyFont="1" applyFill="1" applyBorder="1" applyAlignment="1" applyProtection="1">
      <alignment horizontal="left" vertical="top" wrapText="1"/>
    </xf>
    <xf numFmtId="0" fontId="46" fillId="0" borderId="0" xfId="44" applyFont="1" applyFill="1" applyAlignment="1">
      <alignment horizontal="left"/>
    </xf>
    <xf numFmtId="0" fontId="47" fillId="0" borderId="0" xfId="44" applyFont="1" applyFill="1" applyAlignment="1" applyProtection="1">
      <alignment horizontal="left"/>
    </xf>
    <xf numFmtId="0" fontId="46" fillId="0" borderId="0" xfId="44" applyFont="1" applyFill="1" applyBorder="1" applyAlignment="1">
      <alignment horizontal="left"/>
    </xf>
    <xf numFmtId="0" fontId="47" fillId="0" borderId="0" xfId="44" applyFont="1" applyFill="1" applyBorder="1" applyAlignment="1">
      <alignment horizontal="right"/>
    </xf>
    <xf numFmtId="0" fontId="47" fillId="0" borderId="0" xfId="44" applyFont="1" applyFill="1" applyBorder="1" applyAlignment="1" applyProtection="1">
      <alignment horizontal="left"/>
    </xf>
    <xf numFmtId="0" fontId="46" fillId="0" borderId="0" xfId="44" applyFont="1" applyFill="1" applyBorder="1" applyAlignment="1" applyProtection="1">
      <alignment horizontal="left"/>
    </xf>
    <xf numFmtId="0" fontId="46" fillId="0" borderId="0" xfId="44" applyFont="1" applyFill="1" applyAlignment="1" applyProtection="1">
      <alignment horizontal="left"/>
    </xf>
    <xf numFmtId="175" fontId="47" fillId="0" borderId="0" xfId="49" applyNumberFormat="1" applyFont="1" applyFill="1" applyAlignment="1">
      <alignment horizontal="right" vertical="top" wrapText="1"/>
    </xf>
    <xf numFmtId="0" fontId="46" fillId="0" borderId="12" xfId="63" applyNumberFormat="1" applyFont="1" applyFill="1" applyBorder="1" applyAlignment="1" applyProtection="1">
      <alignment horizontal="right" wrapText="1"/>
    </xf>
    <xf numFmtId="0" fontId="46" fillId="0" borderId="11" xfId="44" applyFont="1" applyFill="1" applyBorder="1" applyAlignment="1">
      <alignment horizontal="left"/>
    </xf>
    <xf numFmtId="0" fontId="47" fillId="0" borderId="11" xfId="44" applyFont="1" applyFill="1" applyBorder="1" applyAlignment="1">
      <alignment horizontal="right"/>
    </xf>
    <xf numFmtId="0" fontId="47" fillId="0" borderId="11" xfId="44" applyFont="1" applyFill="1" applyBorder="1" applyAlignment="1" applyProtection="1">
      <alignment horizontal="left"/>
    </xf>
    <xf numFmtId="0" fontId="46" fillId="0" borderId="10" xfId="44" applyFont="1" applyFill="1" applyBorder="1" applyAlignment="1">
      <alignment horizontal="left"/>
    </xf>
    <xf numFmtId="0" fontId="46" fillId="0" borderId="10" xfId="44" applyFont="1" applyFill="1" applyBorder="1" applyAlignment="1">
      <alignment horizontal="right"/>
    </xf>
    <xf numFmtId="0" fontId="47" fillId="0" borderId="10" xfId="44" applyFont="1" applyFill="1" applyBorder="1" applyAlignment="1" applyProtection="1">
      <alignment horizontal="left"/>
    </xf>
    <xf numFmtId="167" fontId="46" fillId="0" borderId="0" xfId="44" applyNumberFormat="1" applyFont="1" applyFill="1" applyBorder="1" applyAlignment="1">
      <alignment horizontal="right" vertical="top" wrapText="1"/>
    </xf>
    <xf numFmtId="0" fontId="46" fillId="0" borderId="10" xfId="44" applyNumberFormat="1" applyFont="1" applyFill="1" applyBorder="1" applyAlignment="1" applyProtection="1">
      <alignment horizontal="right"/>
    </xf>
    <xf numFmtId="189" fontId="23" fillId="0" borderId="0" xfId="49" applyNumberFormat="1" applyFont="1" applyFill="1" applyAlignment="1">
      <alignment horizontal="right" vertical="top" wrapText="1"/>
    </xf>
    <xf numFmtId="189" fontId="23" fillId="0" borderId="0" xfId="49" applyNumberFormat="1" applyFont="1" applyFill="1" applyBorder="1" applyAlignment="1">
      <alignment horizontal="right" vertical="top" wrapText="1"/>
    </xf>
    <xf numFmtId="179" fontId="23" fillId="0" borderId="0" xfId="49" applyNumberFormat="1" applyFont="1" applyFill="1" applyBorder="1" applyAlignment="1">
      <alignment horizontal="right" vertical="top" wrapText="1"/>
    </xf>
    <xf numFmtId="0" fontId="23" fillId="0" borderId="11" xfId="49" applyFont="1" applyFill="1" applyBorder="1" applyAlignment="1" applyProtection="1">
      <alignment vertical="top" wrapText="1"/>
    </xf>
    <xf numFmtId="168" fontId="23" fillId="0" borderId="0" xfId="53" applyNumberFormat="1" applyFont="1" applyFill="1" applyBorder="1" applyAlignment="1">
      <alignment horizontal="right" vertical="top" wrapText="1"/>
    </xf>
    <xf numFmtId="173" fontId="22" fillId="0" borderId="0" xfId="49" applyNumberFormat="1" applyFont="1" applyFill="1" applyBorder="1" applyAlignment="1">
      <alignment horizontal="right" vertical="top" wrapText="1"/>
    </xf>
    <xf numFmtId="0" fontId="22" fillId="0" borderId="0" xfId="49" applyFont="1" applyFill="1" applyBorder="1" applyAlignment="1" applyProtection="1">
      <alignment vertical="top" wrapText="1"/>
    </xf>
    <xf numFmtId="165" fontId="23" fillId="0" borderId="0" xfId="63" applyNumberFormat="1" applyFont="1" applyFill="1" applyBorder="1" applyAlignment="1" applyProtection="1">
      <alignment horizontal="right" wrapText="1"/>
    </xf>
    <xf numFmtId="0" fontId="46" fillId="0" borderId="0" xfId="44" applyNumberFormat="1" applyFont="1" applyFill="1" applyAlignment="1" applyProtection="1">
      <alignment horizontal="left"/>
    </xf>
    <xf numFmtId="0" fontId="47" fillId="0" borderId="0" xfId="44" applyFont="1" applyFill="1"/>
    <xf numFmtId="164" fontId="46" fillId="0" borderId="11" xfId="63" applyFont="1" applyFill="1" applyBorder="1" applyAlignment="1" applyProtection="1">
      <alignment horizontal="right"/>
    </xf>
    <xf numFmtId="43" fontId="25" fillId="0" borderId="0" xfId="28" applyFont="1" applyFill="1" applyBorder="1" applyAlignment="1">
      <alignment horizontal="right" wrapText="1"/>
    </xf>
    <xf numFmtId="0" fontId="47" fillId="0" borderId="0" xfId="44" applyFont="1" applyFill="1" applyAlignment="1">
      <alignment horizontal="center" vertical="top" wrapText="1"/>
    </xf>
    <xf numFmtId="0" fontId="47" fillId="0" borderId="0" xfId="44" applyFont="1" applyFill="1" applyAlignment="1">
      <alignment horizontal="left" vertical="top" wrapText="1"/>
    </xf>
    <xf numFmtId="178" fontId="47" fillId="0" borderId="0" xfId="44" applyNumberFormat="1" applyFont="1" applyFill="1" applyBorder="1" applyAlignment="1">
      <alignment vertical="top" wrapText="1"/>
    </xf>
    <xf numFmtId="0" fontId="48" fillId="0" borderId="0" xfId="44" applyFont="1" applyFill="1" applyBorder="1" applyAlignment="1">
      <alignment vertical="top" wrapText="1"/>
    </xf>
    <xf numFmtId="0" fontId="48" fillId="0" borderId="0" xfId="44" applyNumberFormat="1" applyFont="1" applyFill="1"/>
    <xf numFmtId="167" fontId="48" fillId="0" borderId="0" xfId="44" applyNumberFormat="1" applyFont="1" applyFill="1" applyBorder="1" applyAlignment="1">
      <alignment horizontal="right" vertical="top"/>
    </xf>
    <xf numFmtId="0" fontId="47" fillId="0" borderId="0" xfId="44" applyFont="1" applyFill="1" applyBorder="1"/>
    <xf numFmtId="164" fontId="48" fillId="0" borderId="0" xfId="63" applyFont="1" applyFill="1" applyAlignment="1" applyProtection="1">
      <alignment horizontal="right"/>
    </xf>
    <xf numFmtId="167" fontId="23" fillId="0" borderId="0" xfId="44" applyNumberFormat="1" applyFont="1" applyFill="1" applyBorder="1" applyAlignment="1">
      <alignment vertical="top" wrapText="1"/>
    </xf>
    <xf numFmtId="175" fontId="22" fillId="0" borderId="0" xfId="44" applyNumberFormat="1" applyFont="1" applyFill="1" applyBorder="1" applyAlignment="1">
      <alignment vertical="top" wrapText="1"/>
    </xf>
    <xf numFmtId="0" fontId="23" fillId="0" borderId="10" xfId="44" applyNumberFormat="1" applyFont="1" applyFill="1" applyBorder="1" applyAlignment="1">
      <alignment horizontal="right"/>
    </xf>
    <xf numFmtId="0" fontId="46" fillId="0" borderId="11" xfId="44" applyFont="1" applyFill="1" applyBorder="1" applyAlignment="1">
      <alignment vertical="top"/>
    </xf>
    <xf numFmtId="0" fontId="46" fillId="0" borderId="10" xfId="63" applyNumberFormat="1" applyFont="1" applyFill="1" applyBorder="1" applyAlignment="1" applyProtection="1">
      <alignment horizontal="right"/>
    </xf>
    <xf numFmtId="0" fontId="22" fillId="0" borderId="0" xfId="44" applyNumberFormat="1" applyFont="1" applyFill="1" applyBorder="1" applyAlignment="1" applyProtection="1">
      <alignment horizontal="right" vertical="top" wrapText="1"/>
    </xf>
    <xf numFmtId="0" fontId="23" fillId="0" borderId="11" xfId="44" applyNumberFormat="1" applyFont="1" applyFill="1" applyBorder="1" applyAlignment="1" applyProtection="1">
      <alignment horizontal="right"/>
    </xf>
    <xf numFmtId="0" fontId="23" fillId="0" borderId="11" xfId="63" applyNumberFormat="1" applyFont="1" applyFill="1" applyBorder="1" applyAlignment="1" applyProtection="1">
      <alignment horizontal="right"/>
    </xf>
    <xf numFmtId="0" fontId="23" fillId="0" borderId="10" xfId="44" applyNumberFormat="1" applyFont="1" applyFill="1" applyBorder="1" applyAlignment="1">
      <alignment horizontal="left" vertical="top" wrapText="1"/>
    </xf>
    <xf numFmtId="0" fontId="22" fillId="0" borderId="10" xfId="44" applyNumberFormat="1" applyFont="1" applyFill="1" applyBorder="1" applyAlignment="1">
      <alignment horizontal="right" vertical="top" wrapText="1"/>
    </xf>
    <xf numFmtId="0" fontId="22" fillId="0" borderId="10" xfId="44" applyNumberFormat="1" applyFont="1" applyFill="1" applyBorder="1" applyAlignment="1">
      <alignment vertical="top" wrapText="1"/>
    </xf>
    <xf numFmtId="166" fontId="23" fillId="25" borderId="0" xfId="70" applyFont="1" applyFill="1" applyAlignment="1">
      <alignment horizontal="left" vertical="top" wrapText="1"/>
    </xf>
    <xf numFmtId="166" fontId="23" fillId="25" borderId="0" xfId="70" applyFont="1" applyFill="1" applyAlignment="1">
      <alignment horizontal="right" vertical="top" wrapText="1"/>
    </xf>
    <xf numFmtId="0" fontId="23" fillId="25" borderId="0" xfId="70" applyNumberFormat="1" applyFont="1" applyFill="1" applyBorder="1" applyAlignment="1" applyProtection="1">
      <alignment horizontal="right"/>
    </xf>
    <xf numFmtId="166" fontId="23" fillId="25" borderId="0" xfId="70" applyFont="1" applyFill="1" applyAlignment="1"/>
    <xf numFmtId="166" fontId="23" fillId="25" borderId="0" xfId="70" applyFont="1" applyFill="1"/>
    <xf numFmtId="175" fontId="22" fillId="25" borderId="0" xfId="70" applyNumberFormat="1" applyFont="1" applyFill="1" applyAlignment="1">
      <alignment horizontal="right" vertical="top" wrapText="1"/>
    </xf>
    <xf numFmtId="166" fontId="23" fillId="25" borderId="0" xfId="70" applyFont="1" applyFill="1" applyBorder="1" applyAlignment="1">
      <alignment horizontal="left" vertical="top" wrapText="1"/>
    </xf>
    <xf numFmtId="166" fontId="23" fillId="25" borderId="0" xfId="70" applyFont="1" applyFill="1" applyBorder="1" applyAlignment="1">
      <alignment horizontal="right" vertical="top" wrapText="1"/>
    </xf>
    <xf numFmtId="49" fontId="23" fillId="25" borderId="0" xfId="70" applyNumberFormat="1" applyFont="1" applyFill="1" applyBorder="1" applyAlignment="1">
      <alignment horizontal="right" vertical="top" wrapText="1"/>
    </xf>
    <xf numFmtId="49" fontId="23" fillId="25" borderId="0" xfId="96" applyNumberFormat="1" applyFont="1" applyFill="1" applyAlignment="1">
      <alignment horizontal="right" vertical="top"/>
    </xf>
    <xf numFmtId="0" fontId="23" fillId="25" borderId="10" xfId="70" applyNumberFormat="1" applyFont="1" applyFill="1" applyBorder="1" applyAlignment="1" applyProtection="1">
      <alignment horizontal="right" wrapText="1"/>
    </xf>
    <xf numFmtId="0" fontId="23" fillId="25" borderId="0" xfId="70" applyNumberFormat="1" applyFont="1" applyFill="1" applyBorder="1" applyAlignment="1" applyProtection="1">
      <alignment horizontal="right" wrapText="1"/>
    </xf>
    <xf numFmtId="166" fontId="23" fillId="25" borderId="10" xfId="70" applyFont="1" applyFill="1" applyBorder="1" applyAlignment="1">
      <alignment horizontal="left" vertical="top" wrapText="1"/>
    </xf>
    <xf numFmtId="166" fontId="23" fillId="25" borderId="10" xfId="70" applyFont="1" applyFill="1" applyBorder="1" applyAlignment="1">
      <alignment horizontal="right" vertical="top" wrapText="1"/>
    </xf>
    <xf numFmtId="166" fontId="22" fillId="25" borderId="10" xfId="70" applyNumberFormat="1" applyFont="1" applyFill="1" applyBorder="1" applyAlignment="1" applyProtection="1">
      <alignment horizontal="left" vertical="top" wrapText="1"/>
    </xf>
    <xf numFmtId="0" fontId="46" fillId="0" borderId="0" xfId="52" applyFont="1" applyFill="1" applyBorder="1" applyAlignment="1" applyProtection="1">
      <alignment horizontal="right" vertical="top" wrapText="1"/>
    </xf>
    <xf numFmtId="0" fontId="23" fillId="0" borderId="11" xfId="53" applyNumberFormat="1" applyFont="1" applyFill="1" applyBorder="1" applyAlignment="1" applyProtection="1">
      <alignment horizontal="right"/>
    </xf>
    <xf numFmtId="164" fontId="23" fillId="25" borderId="11" xfId="63" applyFont="1" applyFill="1" applyBorder="1" applyAlignment="1" applyProtection="1">
      <alignment horizontal="right"/>
    </xf>
    <xf numFmtId="0" fontId="23" fillId="0" borderId="0" xfId="44" applyFont="1" applyFill="1" applyBorder="1" applyAlignment="1">
      <alignment horizontal="left" vertical="center" wrapText="1"/>
    </xf>
    <xf numFmtId="0" fontId="46" fillId="0" borderId="0" xfId="53" applyFont="1" applyFill="1" applyBorder="1" applyAlignment="1">
      <alignment horizontal="left" vertical="top" wrapText="1"/>
    </xf>
    <xf numFmtId="0" fontId="46" fillId="0" borderId="0" xfId="49" applyNumberFormat="1" applyFont="1" applyFill="1" applyAlignment="1"/>
    <xf numFmtId="0" fontId="46" fillId="0" borderId="0" xfId="49" applyFont="1" applyFill="1" applyBorder="1" applyAlignment="1" applyProtection="1">
      <alignment horizontal="right" wrapText="1"/>
    </xf>
    <xf numFmtId="0" fontId="46" fillId="0" borderId="0" xfId="69" applyNumberFormat="1" applyFont="1" applyFill="1" applyBorder="1" applyAlignment="1" applyProtection="1">
      <alignment horizontal="right"/>
    </xf>
    <xf numFmtId="0" fontId="46" fillId="0" borderId="0" xfId="69" applyFont="1" applyFill="1" applyBorder="1" applyAlignment="1">
      <alignment horizontal="left" vertical="top" wrapText="1"/>
    </xf>
    <xf numFmtId="0" fontId="46" fillId="0" borderId="11" xfId="53" applyFont="1" applyFill="1" applyBorder="1" applyAlignment="1">
      <alignment horizontal="left" vertical="top" wrapText="1"/>
    </xf>
    <xf numFmtId="0" fontId="46" fillId="0" borderId="0" xfId="53" applyNumberFormat="1" applyFont="1" applyFill="1" applyAlignment="1"/>
    <xf numFmtId="0" fontId="47" fillId="0" borderId="0" xfId="69" applyFont="1" applyFill="1" applyBorder="1" applyAlignment="1" applyProtection="1">
      <alignment horizontal="left" vertical="top" wrapText="1"/>
    </xf>
    <xf numFmtId="167" fontId="46" fillId="0" borderId="0" xfId="69" applyNumberFormat="1" applyFont="1" applyFill="1" applyBorder="1" applyAlignment="1">
      <alignment horizontal="right" vertical="top" wrapText="1"/>
    </xf>
    <xf numFmtId="164" fontId="46" fillId="0" borderId="11" xfId="63" applyFont="1" applyFill="1" applyBorder="1" applyAlignment="1">
      <alignment horizontal="right"/>
    </xf>
    <xf numFmtId="164" fontId="46" fillId="0" borderId="10" xfId="63" applyFont="1" applyFill="1" applyBorder="1" applyAlignment="1">
      <alignment horizontal="right"/>
    </xf>
    <xf numFmtId="0" fontId="25" fillId="0" borderId="0" xfId="44" applyNumberFormat="1" applyFont="1" applyFill="1"/>
    <xf numFmtId="164" fontId="25" fillId="0" borderId="0" xfId="63" applyFont="1" applyFill="1" applyAlignment="1" applyProtection="1">
      <alignment horizontal="right"/>
    </xf>
    <xf numFmtId="0" fontId="25" fillId="0" borderId="11" xfId="63" applyNumberFormat="1" applyFont="1" applyFill="1" applyBorder="1" applyAlignment="1" applyProtection="1">
      <alignment horizontal="right" wrapText="1"/>
    </xf>
    <xf numFmtId="0" fontId="25" fillId="0" borderId="10" xfId="63" applyNumberFormat="1" applyFont="1" applyFill="1" applyBorder="1" applyAlignment="1" applyProtection="1">
      <alignment horizontal="right" wrapText="1"/>
    </xf>
    <xf numFmtId="1" fontId="46" fillId="0" borderId="0" xfId="51" applyNumberFormat="1" applyFont="1" applyFill="1" applyBorder="1" applyAlignment="1" applyProtection="1">
      <alignment horizontal="right"/>
    </xf>
    <xf numFmtId="0" fontId="23" fillId="0" borderId="10" xfId="51" applyNumberFormat="1" applyFont="1" applyFill="1" applyBorder="1" applyAlignment="1" applyProtection="1">
      <alignment horizontal="right" wrapText="1"/>
    </xf>
    <xf numFmtId="171" fontId="46" fillId="0" borderId="0" xfId="53" applyNumberFormat="1" applyFont="1" applyFill="1" applyBorder="1" applyAlignment="1">
      <alignment horizontal="right" vertical="top" wrapText="1"/>
    </xf>
    <xf numFmtId="1" fontId="46" fillId="0" borderId="0" xfId="44" applyNumberFormat="1" applyFont="1" applyFill="1" applyBorder="1" applyAlignment="1">
      <alignment horizontal="right" wrapText="1"/>
    </xf>
    <xf numFmtId="1" fontId="46" fillId="0" borderId="0" xfId="44" applyNumberFormat="1" applyFont="1" applyFill="1" applyAlignment="1">
      <alignment horizontal="right" wrapText="1"/>
    </xf>
    <xf numFmtId="0" fontId="23" fillId="0" borderId="11" xfId="44" applyNumberFormat="1" applyFont="1" applyFill="1" applyBorder="1" applyAlignment="1">
      <alignment horizontal="right" wrapText="1"/>
    </xf>
    <xf numFmtId="1" fontId="46" fillId="0" borderId="0" xfId="44" applyNumberFormat="1" applyFont="1" applyFill="1" applyBorder="1" applyAlignment="1" applyProtection="1">
      <alignment horizontal="right" wrapText="1"/>
    </xf>
    <xf numFmtId="0" fontId="23" fillId="0" borderId="0" xfId="44" applyNumberFormat="1" applyFont="1" applyFill="1" applyAlignment="1" applyProtection="1">
      <alignment horizontal="right" wrapText="1"/>
    </xf>
    <xf numFmtId="0" fontId="22" fillId="0" borderId="0" xfId="44" applyFont="1" applyFill="1" applyBorder="1" applyAlignment="1" applyProtection="1">
      <alignment horizontal="center" vertical="top" wrapText="1"/>
    </xf>
    <xf numFmtId="0" fontId="23" fillId="0" borderId="0" xfId="45" applyFont="1" applyFill="1" applyBorder="1" applyAlignment="1">
      <alignment vertical="justify"/>
    </xf>
    <xf numFmtId="0" fontId="46" fillId="0" borderId="10" xfId="49" applyNumberFormat="1" applyFont="1" applyFill="1" applyBorder="1" applyAlignment="1" applyProtection="1">
      <alignment horizontal="right"/>
    </xf>
    <xf numFmtId="0" fontId="46" fillId="0" borderId="11" xfId="49" applyNumberFormat="1" applyFont="1" applyFill="1" applyBorder="1" applyAlignment="1">
      <alignment horizontal="right"/>
    </xf>
    <xf numFmtId="181" fontId="46" fillId="0" borderId="0" xfId="49" applyNumberFormat="1" applyFont="1" applyFill="1" applyBorder="1" applyAlignment="1">
      <alignment horizontal="right" vertical="top" wrapText="1"/>
    </xf>
    <xf numFmtId="0" fontId="47" fillId="0" borderId="0" xfId="49" applyFont="1" applyFill="1" applyAlignment="1">
      <alignment horizontal="left" vertical="top" wrapText="1"/>
    </xf>
    <xf numFmtId="0" fontId="23" fillId="0" borderId="0" xfId="0" applyFont="1" applyFill="1" applyBorder="1" applyAlignment="1">
      <alignment horizontal="right" vertical="center"/>
    </xf>
    <xf numFmtId="167" fontId="23" fillId="0" borderId="0" xfId="49" applyNumberFormat="1" applyFont="1" applyFill="1" applyAlignment="1">
      <alignment horizontal="right" vertical="top" wrapText="1"/>
    </xf>
    <xf numFmtId="0" fontId="47" fillId="0" borderId="0" xfId="49" applyFont="1" applyFill="1" applyAlignment="1">
      <alignment horizontal="right" vertical="top" wrapText="1"/>
    </xf>
    <xf numFmtId="181" fontId="46" fillId="0" borderId="0" xfId="49" applyNumberFormat="1" applyFont="1" applyFill="1" applyAlignment="1">
      <alignment horizontal="right" vertical="top" wrapText="1"/>
    </xf>
    <xf numFmtId="0" fontId="46" fillId="0" borderId="10" xfId="49" applyNumberFormat="1" applyFont="1" applyFill="1" applyBorder="1" applyAlignment="1" applyProtection="1"/>
    <xf numFmtId="0" fontId="46" fillId="0" borderId="0" xfId="49" applyNumberFormat="1" applyFont="1" applyFill="1" applyBorder="1" applyAlignment="1" applyProtection="1"/>
    <xf numFmtId="0" fontId="46" fillId="0" borderId="0" xfId="53" applyFont="1" applyFill="1" applyBorder="1" applyAlignment="1" applyProtection="1">
      <alignment horizontal="left" vertical="justify" wrapText="1"/>
    </xf>
    <xf numFmtId="0" fontId="46" fillId="0" borderId="0" xfId="53" applyFont="1" applyFill="1" applyAlignment="1">
      <alignment horizontal="left" vertical="top" wrapText="1"/>
    </xf>
    <xf numFmtId="167" fontId="46" fillId="0" borderId="0" xfId="53" applyNumberFormat="1" applyFont="1" applyFill="1" applyAlignment="1">
      <alignment horizontal="right" vertical="top" wrapText="1"/>
    </xf>
    <xf numFmtId="0" fontId="46" fillId="0" borderId="0" xfId="53" applyFont="1" applyFill="1" applyAlignment="1" applyProtection="1">
      <alignment horizontal="left" vertical="top" wrapText="1"/>
    </xf>
    <xf numFmtId="0" fontId="46" fillId="0" borderId="0" xfId="53" applyNumberFormat="1" applyFont="1" applyFill="1" applyBorder="1" applyAlignment="1"/>
    <xf numFmtId="0" fontId="23" fillId="0" borderId="0" xfId="0" applyFont="1" applyFill="1" applyBorder="1" applyAlignment="1">
      <alignment horizontal="left" vertical="top" wrapText="1"/>
    </xf>
    <xf numFmtId="0" fontId="22" fillId="0" borderId="0" xfId="53" applyFont="1" applyFill="1" applyBorder="1" applyAlignment="1">
      <alignment vertical="top" wrapText="1"/>
    </xf>
    <xf numFmtId="0" fontId="46" fillId="25" borderId="0" xfId="52" applyFont="1" applyFill="1" applyBorder="1" applyAlignment="1" applyProtection="1"/>
    <xf numFmtId="49" fontId="46" fillId="25" borderId="0" xfId="52" applyNumberFormat="1" applyFont="1" applyFill="1" applyBorder="1" applyAlignment="1" applyProtection="1">
      <alignment horizontal="center"/>
    </xf>
    <xf numFmtId="0" fontId="23" fillId="25" borderId="0" xfId="69" applyNumberFormat="1" applyFont="1" applyFill="1" applyAlignment="1" applyProtection="1">
      <alignment horizontal="right"/>
    </xf>
    <xf numFmtId="0" fontId="23" fillId="25" borderId="0" xfId="69" applyNumberFormat="1" applyFont="1" applyFill="1" applyAlignment="1">
      <alignment horizontal="right"/>
    </xf>
    <xf numFmtId="0" fontId="23" fillId="25" borderId="0" xfId="69" applyNumberFormat="1" applyFont="1" applyFill="1" applyBorder="1" applyAlignment="1">
      <alignment horizontal="right"/>
    </xf>
    <xf numFmtId="0" fontId="23" fillId="25" borderId="0" xfId="69" applyNumberFormat="1" applyFont="1" applyFill="1" applyBorder="1" applyAlignment="1" applyProtection="1">
      <alignment horizontal="right"/>
    </xf>
    <xf numFmtId="164" fontId="46" fillId="25" borderId="0" xfId="44" applyNumberFormat="1" applyFont="1" applyFill="1" applyAlignment="1"/>
    <xf numFmtId="0" fontId="23" fillId="25" borderId="11" xfId="69" applyNumberFormat="1" applyFont="1" applyFill="1" applyBorder="1" applyAlignment="1" applyProtection="1">
      <alignment horizontal="right"/>
    </xf>
    <xf numFmtId="0" fontId="23" fillId="25" borderId="10" xfId="69" applyNumberFormat="1" applyFont="1" applyFill="1" applyBorder="1" applyAlignment="1">
      <alignment horizontal="right"/>
    </xf>
    <xf numFmtId="0" fontId="23" fillId="25" borderId="0" xfId="69" applyNumberFormat="1" applyFont="1" applyFill="1" applyBorder="1" applyAlignment="1" applyProtection="1">
      <alignment horizontal="right" wrapText="1"/>
    </xf>
    <xf numFmtId="0" fontId="23" fillId="25" borderId="0" xfId="69" applyNumberFormat="1" applyFont="1" applyFill="1" applyAlignment="1">
      <alignment horizontal="right" wrapText="1"/>
    </xf>
    <xf numFmtId="0" fontId="23" fillId="25" borderId="0" xfId="69" applyNumberFormat="1" applyFont="1" applyFill="1" applyBorder="1" applyAlignment="1">
      <alignment horizontal="right" wrapText="1"/>
    </xf>
    <xf numFmtId="0" fontId="23" fillId="25" borderId="0" xfId="69" applyNumberFormat="1" applyFont="1" applyFill="1" applyAlignment="1" applyProtection="1">
      <alignment horizontal="right" wrapText="1"/>
    </xf>
    <xf numFmtId="0" fontId="23" fillId="25" borderId="10" xfId="69" applyNumberFormat="1" applyFont="1" applyFill="1" applyBorder="1" applyAlignment="1" applyProtection="1">
      <alignment horizontal="right" wrapText="1"/>
    </xf>
    <xf numFmtId="0" fontId="23" fillId="25" borderId="11" xfId="69" applyNumberFormat="1" applyFont="1" applyFill="1" applyBorder="1" applyAlignment="1" applyProtection="1">
      <alignment horizontal="right" wrapText="1"/>
    </xf>
    <xf numFmtId="0" fontId="22" fillId="0" borderId="10" xfId="44" applyFont="1" applyFill="1" applyBorder="1" applyAlignment="1"/>
    <xf numFmtId="0" fontId="46" fillId="0" borderId="10" xfId="49" applyNumberFormat="1" applyFont="1" applyFill="1" applyBorder="1"/>
    <xf numFmtId="0" fontId="23" fillId="0" borderId="0" xfId="69" applyFont="1" applyFill="1" applyAlignment="1">
      <alignment vertical="top" wrapText="1"/>
    </xf>
    <xf numFmtId="0" fontId="22" fillId="0" borderId="0" xfId="69" applyFont="1" applyFill="1" applyAlignment="1" applyProtection="1">
      <alignment horizontal="left" vertical="top" wrapText="1"/>
    </xf>
    <xf numFmtId="0" fontId="22" fillId="0" borderId="0" xfId="49" applyFont="1" applyFill="1" applyAlignment="1">
      <alignment horizontal="right" vertical="top"/>
    </xf>
    <xf numFmtId="174" fontId="22" fillId="0" borderId="0" xfId="49" applyNumberFormat="1" applyFont="1" applyFill="1" applyBorder="1" applyAlignment="1">
      <alignment horizontal="right" vertical="top"/>
    </xf>
    <xf numFmtId="0" fontId="23" fillId="0" borderId="10" xfId="49" applyNumberFormat="1" applyFont="1" applyFill="1" applyBorder="1"/>
    <xf numFmtId="0" fontId="23" fillId="0" borderId="11" xfId="49" applyFont="1" applyFill="1" applyBorder="1" applyAlignment="1">
      <alignment horizontal="right" vertical="top"/>
    </xf>
    <xf numFmtId="0" fontId="23" fillId="0" borderId="0" xfId="49" applyFont="1" applyFill="1" applyAlignment="1">
      <alignment horizontal="right" vertical="top"/>
    </xf>
    <xf numFmtId="0" fontId="23" fillId="0" borderId="11" xfId="44" applyFont="1" applyFill="1" applyBorder="1" applyAlignment="1">
      <alignment horizontal="left" vertical="top"/>
    </xf>
    <xf numFmtId="0" fontId="22" fillId="0" borderId="0" xfId="53" applyFont="1" applyFill="1" applyBorder="1" applyAlignment="1">
      <alignment horizontal="right" vertical="top"/>
    </xf>
    <xf numFmtId="0" fontId="48" fillId="25" borderId="0" xfId="0" applyFont="1" applyFill="1" applyBorder="1" applyAlignment="1">
      <alignment horizontal="center"/>
    </xf>
    <xf numFmtId="0" fontId="50" fillId="25" borderId="0" xfId="0" applyFont="1" applyFill="1" applyBorder="1" applyAlignment="1">
      <alignment horizontal="center"/>
    </xf>
    <xf numFmtId="0" fontId="48" fillId="25" borderId="10" xfId="0" applyFont="1" applyFill="1" applyBorder="1" applyAlignment="1">
      <alignment horizontal="center"/>
    </xf>
    <xf numFmtId="0" fontId="48" fillId="25" borderId="10" xfId="0" applyFont="1" applyFill="1" applyBorder="1" applyAlignment="1">
      <alignment horizontal="right"/>
    </xf>
    <xf numFmtId="0" fontId="47" fillId="0" borderId="0" xfId="51" applyFont="1" applyFill="1" applyBorder="1" applyAlignment="1">
      <alignment horizontal="left" vertical="top"/>
    </xf>
    <xf numFmtId="0" fontId="50" fillId="0" borderId="0" xfId="44" applyFont="1" applyFill="1" applyAlignment="1">
      <alignment horizontal="right" vertical="top"/>
    </xf>
    <xf numFmtId="0" fontId="50" fillId="0" borderId="0" xfId="44" applyFont="1" applyFill="1" applyAlignment="1" applyProtection="1">
      <alignment horizontal="left" vertical="top" wrapText="1"/>
    </xf>
    <xf numFmtId="0" fontId="48" fillId="0" borderId="0" xfId="44" applyFont="1" applyFill="1" applyAlignment="1">
      <alignment horizontal="right" vertical="top"/>
    </xf>
    <xf numFmtId="0" fontId="48" fillId="0" borderId="0" xfId="44" applyNumberFormat="1" applyFont="1" applyFill="1" applyAlignment="1">
      <alignment horizontal="right" vertical="top"/>
    </xf>
    <xf numFmtId="164" fontId="48" fillId="0" borderId="0" xfId="63" applyFont="1" applyFill="1" applyAlignment="1">
      <alignment horizontal="right" vertical="top"/>
    </xf>
    <xf numFmtId="190" fontId="50" fillId="0" borderId="0" xfId="44" applyNumberFormat="1" applyFont="1" applyFill="1" applyAlignment="1">
      <alignment horizontal="right" vertical="top"/>
    </xf>
    <xf numFmtId="171" fontId="48" fillId="0" borderId="0" xfId="44" applyNumberFormat="1" applyFont="1" applyFill="1" applyAlignment="1">
      <alignment horizontal="right" vertical="top"/>
    </xf>
    <xf numFmtId="190" fontId="50" fillId="0" borderId="0" xfId="44" applyNumberFormat="1" applyFont="1" applyFill="1" applyBorder="1" applyAlignment="1">
      <alignment horizontal="right" vertical="top"/>
    </xf>
    <xf numFmtId="171" fontId="48" fillId="0" borderId="0" xfId="44" applyNumberFormat="1" applyFont="1" applyFill="1" applyBorder="1" applyAlignment="1">
      <alignment horizontal="right" vertical="top"/>
    </xf>
    <xf numFmtId="0" fontId="50" fillId="0" borderId="11" xfId="44" applyFont="1" applyFill="1" applyBorder="1" applyAlignment="1">
      <alignment horizontal="right" vertical="top"/>
    </xf>
    <xf numFmtId="0" fontId="50" fillId="0" borderId="11" xfId="44" applyFont="1" applyFill="1" applyBorder="1" applyAlignment="1" applyProtection="1">
      <alignment horizontal="left" vertical="top" wrapText="1"/>
    </xf>
    <xf numFmtId="0" fontId="46" fillId="0" borderId="10" xfId="44" applyFont="1" applyFill="1" applyBorder="1" applyAlignment="1">
      <alignment horizontal="right" vertical="top"/>
    </xf>
    <xf numFmtId="0" fontId="50" fillId="0" borderId="10" xfId="44" applyFont="1" applyFill="1" applyBorder="1" applyAlignment="1" applyProtection="1">
      <alignment horizontal="left" vertical="top"/>
    </xf>
    <xf numFmtId="0" fontId="48" fillId="0" borderId="0" xfId="44" applyFont="1" applyFill="1" applyAlignment="1"/>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3" applyNumberFormat="1" applyFont="1" applyFill="1" applyBorder="1" applyAlignment="1" applyProtection="1">
      <alignment horizontal="left" vertical="top"/>
    </xf>
    <xf numFmtId="0" fontId="22" fillId="0" borderId="0" xfId="53" applyNumberFormat="1" applyFont="1" applyFill="1" applyBorder="1" applyAlignment="1" applyProtection="1">
      <alignment horizontal="center"/>
    </xf>
    <xf numFmtId="0" fontId="23" fillId="0" borderId="0" xfId="52" applyFont="1" applyFill="1" applyBorder="1" applyAlignment="1" applyProtection="1">
      <alignment horizontal="right" vertical="top"/>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49" applyFont="1" applyFill="1" applyBorder="1" applyAlignment="1">
      <alignment horizontal="left" vertical="top" wrapText="1"/>
    </xf>
    <xf numFmtId="0" fontId="47" fillId="0" borderId="0" xfId="49" applyFont="1" applyFill="1" applyBorder="1" applyAlignment="1" applyProtection="1">
      <alignment horizontal="center"/>
    </xf>
    <xf numFmtId="0" fontId="22" fillId="0" borderId="0" xfId="49" applyFont="1" applyFill="1" applyBorder="1" applyAlignment="1" applyProtection="1">
      <alignment horizontal="center"/>
    </xf>
    <xf numFmtId="0" fontId="23" fillId="0" borderId="0" xfId="0" applyNumberFormat="1" applyFont="1" applyFill="1" applyBorder="1" applyProtection="1"/>
    <xf numFmtId="0" fontId="23" fillId="0" borderId="0" xfId="0" applyNumberFormat="1" applyFont="1" applyFill="1" applyBorder="1" applyAlignment="1" applyProtection="1">
      <alignment horizontal="center"/>
    </xf>
    <xf numFmtId="0" fontId="23" fillId="0" borderId="0" xfId="63" applyNumberFormat="1" applyFont="1" applyFill="1" applyBorder="1" applyAlignment="1" applyProtection="1">
      <alignment horizontal="center" wrapText="1"/>
    </xf>
    <xf numFmtId="0" fontId="23" fillId="0" borderId="0" xfId="47" applyFont="1" applyFill="1" applyAlignment="1" applyProtection="1">
      <alignment horizontal="center"/>
    </xf>
    <xf numFmtId="0" fontId="23" fillId="0" borderId="0" xfId="47" applyFont="1" applyFill="1" applyProtection="1"/>
    <xf numFmtId="0" fontId="23" fillId="0" borderId="0" xfId="47" applyFont="1" applyFill="1" applyAlignment="1" applyProtection="1">
      <alignment horizontal="left" vertical="top"/>
    </xf>
    <xf numFmtId="0" fontId="23" fillId="0" borderId="0" xfId="53" applyNumberFormat="1" applyFont="1" applyFill="1" applyBorder="1" applyAlignment="1" applyProtection="1">
      <alignment vertical="top" wrapText="1"/>
    </xf>
    <xf numFmtId="0" fontId="23" fillId="0" borderId="12" xfId="52" applyFont="1" applyFill="1" applyBorder="1" applyAlignment="1" applyProtection="1">
      <alignment vertical="top"/>
    </xf>
    <xf numFmtId="0" fontId="23" fillId="0" borderId="0" xfId="53" applyFont="1" applyFill="1" applyBorder="1" applyAlignment="1">
      <alignment horizontal="right" vertical="top"/>
    </xf>
    <xf numFmtId="0" fontId="23" fillId="0" borderId="10" xfId="63" applyNumberFormat="1" applyFont="1" applyFill="1" applyBorder="1" applyAlignment="1" applyProtection="1">
      <alignment horizontal="right" vertical="center" wrapText="1"/>
    </xf>
    <xf numFmtId="0" fontId="23" fillId="0" borderId="0" xfId="49" applyFont="1" applyFill="1" applyAlignment="1">
      <alignment vertical="top"/>
    </xf>
    <xf numFmtId="171" fontId="23" fillId="0" borderId="0" xfId="49" applyNumberFormat="1" applyFont="1" applyFill="1" applyBorder="1" applyAlignment="1">
      <alignment horizontal="right" vertical="top"/>
    </xf>
    <xf numFmtId="171" fontId="23" fillId="0" borderId="11" xfId="49" applyNumberFormat="1" applyFont="1" applyFill="1" applyBorder="1" applyAlignment="1">
      <alignment horizontal="right" vertical="top"/>
    </xf>
    <xf numFmtId="0" fontId="22" fillId="0" borderId="0" xfId="49" applyFont="1" applyFill="1" applyBorder="1" applyAlignment="1">
      <alignment horizontal="right" vertical="top"/>
    </xf>
    <xf numFmtId="0" fontId="23" fillId="0" borderId="10" xfId="49" applyFont="1" applyFill="1" applyBorder="1" applyAlignment="1">
      <alignment vertical="center" wrapText="1"/>
    </xf>
    <xf numFmtId="0" fontId="23" fillId="0" borderId="10" xfId="49" applyFont="1" applyFill="1" applyBorder="1" applyAlignment="1">
      <alignment horizontal="right" vertical="center" wrapText="1"/>
    </xf>
    <xf numFmtId="0" fontId="22" fillId="0" borderId="10" xfId="49" applyFont="1" applyFill="1" applyBorder="1" applyAlignment="1" applyProtection="1">
      <alignment horizontal="left" vertical="center" wrapText="1"/>
    </xf>
    <xf numFmtId="177" fontId="22" fillId="0" borderId="0" xfId="53" applyNumberFormat="1" applyFont="1" applyFill="1" applyBorder="1" applyAlignment="1">
      <alignment horizontal="right" vertical="top" wrapText="1"/>
    </xf>
    <xf numFmtId="0" fontId="24" fillId="0" borderId="0" xfId="0" applyFont="1" applyFill="1" applyBorder="1" applyAlignment="1">
      <alignment horizontal="right"/>
    </xf>
    <xf numFmtId="0" fontId="25" fillId="0" borderId="0" xfId="0" applyFont="1" applyFill="1" applyAlignment="1">
      <alignment horizontal="center" vertical="top"/>
    </xf>
    <xf numFmtId="0" fontId="23" fillId="0" borderId="0" xfId="44" applyFont="1" applyFill="1" applyBorder="1" applyAlignment="1">
      <alignment horizontal="left" vertical="top" wrapText="1"/>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3" fillId="0" borderId="0" xfId="44" applyFont="1" applyFill="1" applyBorder="1" applyAlignment="1" applyProtection="1">
      <alignment horizontal="left" vertical="top" wrapText="1"/>
    </xf>
    <xf numFmtId="169" fontId="23" fillId="0" borderId="0" xfId="49" applyNumberFormat="1" applyFont="1" applyFill="1" applyBorder="1" applyAlignment="1">
      <alignment horizontal="right"/>
    </xf>
    <xf numFmtId="0" fontId="22" fillId="0" borderId="11" xfId="0" applyFont="1" applyFill="1" applyBorder="1" applyAlignment="1">
      <alignment horizontal="center"/>
    </xf>
    <xf numFmtId="0" fontId="22" fillId="0" borderId="10" xfId="0" applyFont="1" applyFill="1" applyBorder="1" applyAlignment="1">
      <alignment horizontal="center"/>
    </xf>
    <xf numFmtId="0" fontId="23" fillId="0" borderId="10" xfId="49" applyFont="1" applyFill="1" applyBorder="1" applyAlignment="1">
      <alignment horizontal="left" vertical="center"/>
    </xf>
    <xf numFmtId="0" fontId="23" fillId="0" borderId="0" xfId="49" applyFont="1" applyFill="1" applyBorder="1" applyAlignment="1" applyProtection="1">
      <alignment horizontal="left" vertical="center" wrapText="1"/>
    </xf>
    <xf numFmtId="0" fontId="23" fillId="0" borderId="0" xfId="63" applyNumberFormat="1" applyFont="1" applyFill="1" applyAlignment="1" applyProtection="1">
      <alignment horizontal="right" vertical="center" wrapText="1"/>
    </xf>
    <xf numFmtId="0" fontId="23" fillId="0" borderId="11" xfId="63" applyNumberFormat="1" applyFont="1" applyFill="1" applyBorder="1" applyAlignment="1" applyProtection="1">
      <alignment horizontal="right" vertical="center" wrapText="1"/>
    </xf>
    <xf numFmtId="164" fontId="23" fillId="0" borderId="0" xfId="63" applyFont="1" applyFill="1" applyBorder="1" applyAlignment="1" applyProtection="1">
      <alignment horizontal="right" vertical="center"/>
    </xf>
    <xf numFmtId="49" fontId="23" fillId="0" borderId="0" xfId="49" applyNumberFormat="1" applyFont="1" applyFill="1" applyBorder="1" applyAlignment="1">
      <alignment horizontal="right" vertical="top" wrapText="1"/>
    </xf>
    <xf numFmtId="0" fontId="25" fillId="0" borderId="0" xfId="49" applyFont="1" applyFill="1" applyBorder="1" applyAlignment="1">
      <alignment vertical="top" wrapText="1"/>
    </xf>
    <xf numFmtId="171" fontId="25" fillId="0" borderId="0" xfId="49" applyNumberFormat="1" applyFont="1" applyFill="1" applyBorder="1" applyAlignment="1">
      <alignment horizontal="right" vertical="top" wrapText="1"/>
    </xf>
    <xf numFmtId="0" fontId="23" fillId="0" borderId="0" xfId="95" applyFont="1" applyFill="1" applyBorder="1" applyAlignment="1">
      <alignment horizontal="left" vertical="top" wrapText="1"/>
    </xf>
    <xf numFmtId="0" fontId="25" fillId="0" borderId="0" xfId="95" applyFont="1" applyFill="1" applyBorder="1" applyAlignment="1" applyProtection="1">
      <alignment horizontal="left" vertical="top" wrapText="1"/>
    </xf>
    <xf numFmtId="183" fontId="23" fillId="0" borderId="0" xfId="49" applyNumberFormat="1" applyFont="1" applyFill="1" applyBorder="1" applyAlignment="1">
      <alignment horizontal="right" vertical="top" wrapText="1"/>
    </xf>
    <xf numFmtId="0" fontId="23" fillId="0" borderId="0" xfId="95" applyFont="1" applyFill="1" applyBorder="1" applyAlignment="1">
      <alignment horizontal="right" vertical="top" wrapText="1"/>
    </xf>
    <xf numFmtId="0" fontId="22" fillId="0" borderId="0" xfId="95" applyFont="1" applyFill="1" applyBorder="1" applyAlignment="1" applyProtection="1">
      <alignment horizontal="left" vertical="top" wrapText="1"/>
    </xf>
    <xf numFmtId="0" fontId="24" fillId="0" borderId="0" xfId="95" applyFont="1" applyFill="1" applyBorder="1" applyAlignment="1">
      <alignment horizontal="right" vertical="top" wrapText="1"/>
    </xf>
    <xf numFmtId="0" fontId="24" fillId="0" borderId="0" xfId="95" applyFont="1" applyFill="1" applyBorder="1" applyAlignment="1" applyProtection="1">
      <alignment horizontal="left" vertical="top" wrapText="1"/>
    </xf>
    <xf numFmtId="174" fontId="24" fillId="0" borderId="0" xfId="49" applyNumberFormat="1" applyFont="1" applyFill="1" applyBorder="1" applyAlignment="1">
      <alignment horizontal="right" vertical="top" wrapText="1"/>
    </xf>
    <xf numFmtId="0" fontId="25" fillId="0" borderId="0" xfId="49" applyFont="1" applyFill="1" applyBorder="1" applyAlignment="1">
      <alignment vertical="top"/>
    </xf>
    <xf numFmtId="0" fontId="23" fillId="0" borderId="0" xfId="95" applyFont="1" applyFill="1" applyAlignment="1">
      <alignment horizontal="left" vertical="top" wrapText="1"/>
    </xf>
    <xf numFmtId="1" fontId="25" fillId="0" borderId="0" xfId="95" applyNumberFormat="1" applyFont="1" applyFill="1" applyBorder="1" applyAlignment="1">
      <alignment horizontal="right" vertical="top" wrapText="1"/>
    </xf>
    <xf numFmtId="0" fontId="25" fillId="0" borderId="0" xfId="49" applyFont="1" applyFill="1" applyBorder="1" applyAlignment="1">
      <alignment horizontal="right" vertical="top"/>
    </xf>
    <xf numFmtId="0" fontId="23" fillId="0" borderId="0" xfId="95" applyFont="1" applyFill="1" applyAlignment="1">
      <alignment horizontal="left" vertical="top"/>
    </xf>
    <xf numFmtId="167" fontId="25" fillId="0" borderId="0" xfId="95" applyNumberFormat="1" applyFont="1" applyFill="1" applyBorder="1" applyAlignment="1">
      <alignment horizontal="right" vertical="top" wrapText="1"/>
    </xf>
    <xf numFmtId="177" fontId="24" fillId="0" borderId="0" xfId="95" applyNumberFormat="1" applyFont="1" applyFill="1" applyBorder="1" applyAlignment="1">
      <alignment horizontal="right" vertical="top" wrapText="1"/>
    </xf>
    <xf numFmtId="0" fontId="23" fillId="0" borderId="10" xfId="51" applyFont="1" applyFill="1" applyBorder="1" applyAlignment="1">
      <alignment horizontal="left" vertical="top" wrapText="1"/>
    </xf>
    <xf numFmtId="0" fontId="23" fillId="0" borderId="10" xfId="51" applyFont="1" applyFill="1" applyBorder="1" applyAlignment="1">
      <alignment horizontal="right" vertical="top" wrapText="1"/>
    </xf>
    <xf numFmtId="0" fontId="22" fillId="0" borderId="10" xfId="51" applyFont="1" applyFill="1" applyBorder="1" applyAlignment="1" applyProtection="1">
      <alignment horizontal="left"/>
    </xf>
    <xf numFmtId="0" fontId="25" fillId="0" borderId="11" xfId="51" applyFont="1" applyFill="1" applyBorder="1" applyAlignment="1">
      <alignment horizontal="right" vertical="top" wrapText="1"/>
    </xf>
    <xf numFmtId="0" fontId="24" fillId="0" borderId="11" xfId="51" applyFont="1" applyFill="1" applyBorder="1" applyAlignment="1" applyProtection="1">
      <alignment horizontal="left"/>
    </xf>
    <xf numFmtId="0" fontId="23" fillId="0" borderId="11" xfId="51" applyFont="1" applyFill="1" applyBorder="1" applyAlignment="1">
      <alignment horizontal="right" vertical="top" wrapText="1"/>
    </xf>
    <xf numFmtId="0" fontId="22" fillId="0" borderId="11" xfId="51" applyFont="1" applyFill="1" applyBorder="1" applyAlignment="1" applyProtection="1">
      <alignment horizontal="left"/>
    </xf>
    <xf numFmtId="164" fontId="25" fillId="0" borderId="0" xfId="63" applyFont="1" applyFill="1" applyBorder="1" applyAlignment="1" applyProtection="1">
      <alignment horizontal="right"/>
    </xf>
    <xf numFmtId="164" fontId="25" fillId="0" borderId="0" xfId="63" applyFont="1" applyFill="1" applyBorder="1" applyAlignment="1">
      <alignment horizontal="right"/>
    </xf>
    <xf numFmtId="0" fontId="25" fillId="0" borderId="0" xfId="63" applyNumberFormat="1" applyFont="1" applyFill="1" applyBorder="1" applyAlignment="1" applyProtection="1">
      <alignment horizontal="right" wrapText="1"/>
    </xf>
    <xf numFmtId="0" fontId="25" fillId="0" borderId="11" xfId="95" applyNumberFormat="1" applyFont="1" applyFill="1" applyBorder="1" applyAlignment="1">
      <alignment horizontal="right"/>
    </xf>
    <xf numFmtId="0" fontId="25" fillId="0" borderId="0" xfId="95" applyNumberFormat="1" applyFont="1" applyFill="1" applyBorder="1" applyAlignment="1" applyProtection="1">
      <alignment horizontal="right" vertical="top"/>
    </xf>
    <xf numFmtId="0" fontId="25" fillId="0" borderId="0" xfId="95" applyNumberFormat="1" applyFont="1" applyFill="1" applyBorder="1" applyAlignment="1" applyProtection="1">
      <alignment horizontal="right" wrapText="1"/>
    </xf>
    <xf numFmtId="0" fontId="25" fillId="0" borderId="0" xfId="95" applyNumberFormat="1" applyFont="1" applyFill="1" applyBorder="1" applyAlignment="1" applyProtection="1">
      <alignment horizontal="right"/>
    </xf>
    <xf numFmtId="0" fontId="25" fillId="0" borderId="0" xfId="95" applyNumberFormat="1" applyFont="1" applyFill="1" applyAlignment="1" applyProtection="1">
      <alignment horizontal="right"/>
    </xf>
    <xf numFmtId="0" fontId="25" fillId="0" borderId="11" xfId="95" applyNumberFormat="1" applyFont="1" applyFill="1" applyBorder="1" applyAlignment="1" applyProtection="1">
      <alignment horizontal="right"/>
    </xf>
    <xf numFmtId="0" fontId="25" fillId="0" borderId="11" xfId="63" applyNumberFormat="1" applyFont="1" applyFill="1" applyBorder="1" applyAlignment="1" applyProtection="1">
      <alignment horizontal="right"/>
    </xf>
    <xf numFmtId="0" fontId="25" fillId="0" borderId="0" xfId="63" applyNumberFormat="1" applyFont="1" applyFill="1" applyBorder="1" applyAlignment="1" applyProtection="1">
      <alignment horizontal="right"/>
    </xf>
    <xf numFmtId="0" fontId="25" fillId="0" borderId="12" xfId="63" applyNumberFormat="1" applyFont="1" applyFill="1" applyBorder="1" applyAlignment="1" applyProtection="1">
      <alignment horizontal="right" wrapText="1"/>
    </xf>
    <xf numFmtId="0" fontId="25" fillId="0" borderId="12" xfId="95" applyNumberFormat="1" applyFont="1" applyFill="1" applyBorder="1" applyAlignment="1" applyProtection="1">
      <alignment horizontal="right" wrapText="1"/>
    </xf>
    <xf numFmtId="0" fontId="23" fillId="0" borderId="0" xfId="51" applyNumberFormat="1" applyFont="1" applyFill="1" applyAlignment="1" applyProtection="1">
      <alignment horizontal="right" wrapText="1"/>
    </xf>
    <xf numFmtId="0" fontId="24" fillId="0" borderId="0" xfId="0" applyFont="1" applyFill="1" applyBorder="1" applyAlignment="1">
      <alignment horizontal="right"/>
    </xf>
    <xf numFmtId="0" fontId="25" fillId="0" borderId="13" xfId="0" applyFont="1" applyFill="1" applyBorder="1" applyAlignment="1">
      <alignment horizontal="right"/>
    </xf>
    <xf numFmtId="167" fontId="23" fillId="25" borderId="0" xfId="44" applyNumberFormat="1" applyFont="1" applyFill="1" applyBorder="1" applyAlignment="1">
      <alignment horizontal="center" vertical="top" wrapText="1"/>
    </xf>
    <xf numFmtId="0" fontId="23" fillId="25" borderId="0" xfId="51" applyNumberFormat="1" applyFont="1" applyFill="1" applyBorder="1" applyAlignment="1" applyProtection="1">
      <alignment horizontal="center"/>
    </xf>
    <xf numFmtId="0" fontId="22" fillId="25" borderId="0" xfId="44" applyFont="1" applyFill="1" applyBorder="1" applyAlignment="1">
      <alignment horizontal="center" vertical="top" wrapText="1"/>
    </xf>
    <xf numFmtId="0" fontId="46" fillId="25" borderId="0" xfId="49" applyFont="1" applyFill="1" applyBorder="1" applyAlignment="1">
      <alignment horizontal="left" vertical="top"/>
    </xf>
    <xf numFmtId="0" fontId="25" fillId="0" borderId="0" xfId="0" applyFont="1" applyFill="1" applyAlignment="1">
      <alignment horizontal="center"/>
    </xf>
    <xf numFmtId="0" fontId="24" fillId="0" borderId="0" xfId="0" applyFont="1" applyFill="1" applyBorder="1" applyAlignment="1">
      <alignment horizontal="right"/>
    </xf>
    <xf numFmtId="0" fontId="23" fillId="25" borderId="0" xfId="52" applyFont="1" applyFill="1" applyBorder="1" applyAlignment="1" applyProtection="1">
      <alignment horizontal="center"/>
    </xf>
    <xf numFmtId="0" fontId="22" fillId="25" borderId="0" xfId="49" applyFont="1" applyFill="1" applyAlignment="1" applyProtection="1">
      <alignment horizontal="center"/>
    </xf>
    <xf numFmtId="0" fontId="23" fillId="25" borderId="0" xfId="49" applyFont="1" applyFill="1" applyAlignment="1">
      <alignment horizontal="left" vertical="top" wrapText="1"/>
    </xf>
    <xf numFmtId="0" fontId="23" fillId="25" borderId="0" xfId="48" applyFont="1" applyFill="1" applyBorder="1" applyAlignment="1">
      <alignment horizontal="left" vertical="top" wrapText="1"/>
    </xf>
    <xf numFmtId="0" fontId="23" fillId="25" borderId="0" xfId="49" applyFont="1" applyFill="1" applyBorder="1" applyAlignment="1">
      <alignment horizontal="left" vertical="top" wrapText="1"/>
    </xf>
    <xf numFmtId="0" fontId="23" fillId="0" borderId="13" xfId="0" applyFont="1" applyFill="1" applyBorder="1" applyAlignment="1"/>
    <xf numFmtId="174" fontId="22" fillId="0" borderId="11" xfId="49" applyNumberFormat="1" applyFont="1" applyFill="1" applyBorder="1" applyAlignment="1">
      <alignment horizontal="right" vertical="top" wrapText="1"/>
    </xf>
    <xf numFmtId="170" fontId="23" fillId="0" borderId="0" xfId="49" applyNumberFormat="1" applyFont="1" applyFill="1" applyBorder="1" applyAlignment="1">
      <alignment horizontal="right" vertical="top" wrapText="1"/>
    </xf>
    <xf numFmtId="0" fontId="23" fillId="25" borderId="0" xfId="47"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47" fillId="0" borderId="0" xfId="49" applyFont="1" applyFill="1" applyBorder="1" applyAlignment="1" applyProtection="1">
      <alignment horizontal="center"/>
    </xf>
    <xf numFmtId="0" fontId="47" fillId="0" borderId="0" xfId="49" applyNumberFormat="1" applyFont="1" applyFill="1" applyBorder="1" applyAlignment="1" applyProtection="1">
      <alignment horizontal="center"/>
    </xf>
    <xf numFmtId="0" fontId="23" fillId="0" borderId="0" xfId="69"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48" fillId="25" borderId="0" xfId="0" applyFont="1" applyFill="1" applyAlignment="1">
      <alignment horizontal="center"/>
    </xf>
    <xf numFmtId="0" fontId="47" fillId="25" borderId="0" xfId="44" applyNumberFormat="1" applyFont="1" applyFill="1" applyBorder="1" applyAlignment="1" applyProtection="1">
      <alignment horizontal="center"/>
    </xf>
    <xf numFmtId="0" fontId="23" fillId="0" borderId="0" xfId="49" applyFont="1" applyFill="1" applyBorder="1" applyAlignment="1" applyProtection="1">
      <alignment horizontal="center" vertical="justify" wrapText="1"/>
    </xf>
    <xf numFmtId="0" fontId="47" fillId="0" borderId="0" xfId="49" applyFont="1" applyFill="1" applyAlignment="1">
      <alignment wrapText="1"/>
    </xf>
    <xf numFmtId="0" fontId="22" fillId="0" borderId="0" xfId="49" applyFont="1" applyFill="1" applyBorder="1" applyAlignment="1">
      <alignment horizontal="left" vertical="top"/>
    </xf>
    <xf numFmtId="0" fontId="23" fillId="0" borderId="11" xfId="0" applyFont="1" applyFill="1" applyBorder="1" applyAlignment="1">
      <alignment horizontal="right"/>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9" applyFont="1" applyFill="1" applyAlignment="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9" applyFont="1" applyFill="1" applyBorder="1" applyAlignment="1">
      <alignment horizontal="center"/>
    </xf>
    <xf numFmtId="0" fontId="22" fillId="0" borderId="0" xfId="49" applyFont="1" applyFill="1" applyAlignment="1">
      <alignment horizontal="center"/>
    </xf>
    <xf numFmtId="49" fontId="23" fillId="0" borderId="0" xfId="52" applyNumberFormat="1" applyFont="1" applyFill="1" applyBorder="1" applyAlignment="1" applyProtection="1">
      <alignment horizontal="center" vertical="top"/>
    </xf>
    <xf numFmtId="0" fontId="22" fillId="0" borderId="0" xfId="49" applyFont="1" applyFill="1" applyAlignment="1">
      <alignment horizontal="left" vertical="top" wrapText="1"/>
    </xf>
    <xf numFmtId="175" fontId="23" fillId="0" borderId="11" xfId="49" applyNumberFormat="1" applyFont="1" applyFill="1" applyBorder="1" applyAlignment="1">
      <alignment horizontal="left"/>
    </xf>
    <xf numFmtId="43" fontId="23" fillId="0" borderId="11" xfId="28" applyFont="1" applyFill="1" applyBorder="1" applyAlignment="1">
      <alignment horizontal="left"/>
    </xf>
    <xf numFmtId="180" fontId="23" fillId="0" borderId="10" xfId="49" applyNumberFormat="1" applyFont="1" applyFill="1" applyBorder="1" applyAlignment="1">
      <alignment horizontal="right"/>
    </xf>
    <xf numFmtId="180" fontId="23" fillId="0" borderId="10" xfId="63" applyNumberFormat="1" applyFont="1" applyFill="1" applyBorder="1" applyAlignment="1" applyProtection="1">
      <alignment horizontal="right" wrapText="1"/>
    </xf>
    <xf numFmtId="0" fontId="22" fillId="0" borderId="10" xfId="48" applyFont="1" applyFill="1" applyBorder="1" applyAlignment="1">
      <alignment horizontal="left" vertical="center" wrapText="1"/>
    </xf>
    <xf numFmtId="0" fontId="23" fillId="0" borderId="10" xfId="48" applyFont="1" applyFill="1" applyBorder="1" applyAlignment="1">
      <alignment horizontal="right" vertical="center" wrapText="1"/>
    </xf>
    <xf numFmtId="0" fontId="22" fillId="0" borderId="10" xfId="48" applyFont="1" applyFill="1" applyBorder="1" applyAlignment="1" applyProtection="1">
      <alignment horizontal="left" vertical="center" wrapText="1"/>
    </xf>
    <xf numFmtId="0" fontId="23" fillId="0" borderId="0" xfId="69" applyFont="1" applyFill="1" applyBorder="1" applyAlignment="1">
      <alignment vertical="top" wrapText="1"/>
    </xf>
    <xf numFmtId="0" fontId="22" fillId="0" borderId="0" xfId="69" applyFont="1" applyFill="1" applyBorder="1" applyAlignment="1">
      <alignment vertical="top" wrapText="1"/>
    </xf>
    <xf numFmtId="173" fontId="22" fillId="0" borderId="0" xfId="69" applyNumberFormat="1" applyFont="1" applyFill="1" applyBorder="1" applyAlignment="1">
      <alignment vertical="top" wrapText="1"/>
    </xf>
    <xf numFmtId="169" fontId="23" fillId="0" borderId="0" xfId="53" applyNumberFormat="1" applyFont="1" applyFill="1" applyBorder="1" applyAlignment="1">
      <alignment vertical="top" wrapText="1"/>
    </xf>
    <xf numFmtId="171" fontId="23" fillId="0" borderId="0" xfId="69" applyNumberFormat="1" applyFont="1" applyFill="1" applyBorder="1" applyAlignment="1">
      <alignment horizontal="right" vertical="top" wrapText="1"/>
    </xf>
    <xf numFmtId="0" fontId="23" fillId="0" borderId="11" xfId="69" applyFont="1" applyFill="1" applyBorder="1" applyAlignment="1">
      <alignment vertical="top" wrapText="1"/>
    </xf>
    <xf numFmtId="167" fontId="23" fillId="0" borderId="0" xfId="69" applyNumberFormat="1" applyFont="1" applyFill="1" applyBorder="1" applyAlignment="1">
      <alignment vertical="top" wrapText="1"/>
    </xf>
    <xf numFmtId="0" fontId="23" fillId="0" borderId="0" xfId="69" applyNumberFormat="1" applyFont="1" applyFill="1" applyBorder="1" applyAlignment="1">
      <alignment horizontal="right" vertical="top" wrapText="1"/>
    </xf>
    <xf numFmtId="0" fontId="23" fillId="0" borderId="0" xfId="69" applyFont="1" applyFill="1" applyAlignment="1" applyProtection="1">
      <alignment horizontal="left" vertical="top" wrapText="1"/>
    </xf>
    <xf numFmtId="175" fontId="22" fillId="0" borderId="0" xfId="69" applyNumberFormat="1" applyFont="1" applyFill="1" applyAlignment="1">
      <alignment vertical="top" wrapText="1"/>
    </xf>
    <xf numFmtId="0" fontId="23" fillId="0" borderId="0" xfId="69" applyFont="1" applyFill="1" applyAlignment="1">
      <alignment horizontal="right" vertical="top" wrapText="1"/>
    </xf>
    <xf numFmtId="0" fontId="23" fillId="0" borderId="0" xfId="69" applyFont="1" applyFill="1" applyBorder="1" applyAlignment="1">
      <alignment horizontal="right" vertical="top" wrapText="1"/>
    </xf>
    <xf numFmtId="175" fontId="22" fillId="0" borderId="0" xfId="69" applyNumberFormat="1" applyFont="1" applyFill="1" applyBorder="1" applyAlignment="1">
      <alignment vertical="top" wrapText="1"/>
    </xf>
    <xf numFmtId="0" fontId="23" fillId="0" borderId="0" xfId="69" applyFont="1" applyFill="1" applyBorder="1" applyAlignment="1" applyProtection="1">
      <alignment vertical="top" wrapText="1"/>
    </xf>
    <xf numFmtId="175" fontId="23" fillId="0" borderId="0" xfId="69" applyNumberFormat="1" applyFont="1" applyFill="1" applyBorder="1" applyAlignment="1">
      <alignment horizontal="right" vertical="top" wrapText="1"/>
    </xf>
    <xf numFmtId="1" fontId="23" fillId="0" borderId="0" xfId="69" applyNumberFormat="1" applyFont="1" applyFill="1" applyBorder="1" applyAlignment="1">
      <alignment vertical="top" wrapText="1"/>
    </xf>
    <xf numFmtId="171" fontId="23" fillId="0" borderId="0" xfId="69" applyNumberFormat="1" applyFont="1" applyFill="1" applyBorder="1" applyAlignment="1">
      <alignment vertical="top" wrapText="1"/>
    </xf>
    <xf numFmtId="0" fontId="22" fillId="0" borderId="11" xfId="69" applyFont="1" applyFill="1" applyBorder="1" applyAlignment="1" applyProtection="1">
      <alignment horizontal="left" vertical="top" wrapText="1"/>
    </xf>
    <xf numFmtId="175" fontId="22" fillId="0" borderId="0" xfId="53" applyNumberFormat="1" applyFont="1" applyFill="1" applyBorder="1" applyAlignment="1">
      <alignment vertical="top" wrapText="1"/>
    </xf>
    <xf numFmtId="0" fontId="23" fillId="0" borderId="10" xfId="69" applyFont="1" applyFill="1" applyBorder="1" applyAlignment="1">
      <alignment vertical="top" wrapText="1"/>
    </xf>
    <xf numFmtId="0" fontId="22" fillId="0" borderId="10" xfId="69" applyFont="1" applyFill="1" applyBorder="1" applyAlignment="1">
      <alignment vertical="top" wrapText="1"/>
    </xf>
    <xf numFmtId="0" fontId="22" fillId="0" borderId="10" xfId="69" applyFont="1" applyFill="1" applyBorder="1" applyAlignment="1" applyProtection="1">
      <alignment horizontal="left" vertical="top" wrapText="1"/>
    </xf>
    <xf numFmtId="0" fontId="23" fillId="0" borderId="11" xfId="69" applyFont="1" applyFill="1" applyBorder="1" applyAlignment="1">
      <alignment horizontal="right" vertical="top" wrapText="1"/>
    </xf>
    <xf numFmtId="181" fontId="23" fillId="0" borderId="0" xfId="69" applyNumberFormat="1" applyFont="1" applyFill="1" applyBorder="1" applyAlignment="1">
      <alignment horizontal="right" vertical="top" wrapText="1"/>
    </xf>
    <xf numFmtId="43" fontId="23" fillId="0" borderId="11" xfId="28" applyFont="1" applyFill="1" applyBorder="1" applyAlignment="1" applyProtection="1">
      <alignment horizontal="right" wrapText="1"/>
    </xf>
    <xf numFmtId="0" fontId="23" fillId="0" borderId="11" xfId="49" applyFont="1" applyFill="1" applyBorder="1" applyAlignment="1" applyProtection="1">
      <alignment horizontal="center" vertical="justify" wrapText="1"/>
    </xf>
    <xf numFmtId="0" fontId="23" fillId="0" borderId="11" xfId="49" applyFont="1" applyFill="1" applyBorder="1" applyAlignment="1" applyProtection="1">
      <alignment horizontal="right" vertical="justify" wrapText="1"/>
    </xf>
    <xf numFmtId="0" fontId="46" fillId="25" borderId="11" xfId="52" applyNumberFormat="1" applyFont="1" applyFill="1" applyBorder="1" applyAlignment="1" applyProtection="1">
      <alignment horizontal="right"/>
    </xf>
    <xf numFmtId="0" fontId="46" fillId="25" borderId="10" xfId="52" applyNumberFormat="1" applyFont="1" applyFill="1" applyBorder="1" applyAlignment="1" applyProtection="1">
      <alignment horizontal="right"/>
    </xf>
    <xf numFmtId="0" fontId="23" fillId="0" borderId="11" xfId="63" applyNumberFormat="1" applyFont="1" applyFill="1" applyBorder="1"/>
    <xf numFmtId="0" fontId="22" fillId="0" borderId="11" xfId="49" applyFont="1" applyFill="1" applyBorder="1" applyAlignment="1">
      <alignment horizontal="right" vertical="top"/>
    </xf>
    <xf numFmtId="43" fontId="23" fillId="0" borderId="10" xfId="28" applyFont="1" applyFill="1" applyBorder="1" applyAlignment="1">
      <alignment horizontal="right"/>
    </xf>
    <xf numFmtId="0" fontId="22" fillId="0" borderId="10" xfId="49" applyFont="1" applyFill="1" applyBorder="1" applyAlignment="1">
      <alignment horizontal="right" vertical="top"/>
    </xf>
    <xf numFmtId="0" fontId="23" fillId="0" borderId="0" xfId="49"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23" fillId="0" borderId="0" xfId="49" applyFont="1" applyFill="1" applyAlignment="1">
      <alignment horizontal="left" vertical="top" wrapText="1"/>
    </xf>
    <xf numFmtId="0" fontId="23" fillId="0" borderId="0" xfId="49" applyFont="1" applyFill="1" applyBorder="1" applyAlignment="1" applyProtection="1">
      <alignment horizontal="left" wrapText="1"/>
    </xf>
    <xf numFmtId="0" fontId="23" fillId="0" borderId="11" xfId="49" applyFont="1" applyFill="1" applyBorder="1" applyAlignment="1">
      <alignment horizontal="left" wrapText="1"/>
    </xf>
    <xf numFmtId="0" fontId="23" fillId="0" borderId="11" xfId="49" applyFont="1" applyFill="1" applyBorder="1" applyAlignment="1">
      <alignment horizontal="right" wrapText="1"/>
    </xf>
    <xf numFmtId="0" fontId="22" fillId="0" borderId="11" xfId="49" applyFont="1" applyFill="1" applyBorder="1" applyAlignment="1" applyProtection="1">
      <alignment horizontal="left" wrapText="1"/>
    </xf>
    <xf numFmtId="0" fontId="23" fillId="0" borderId="0" xfId="63" applyNumberFormat="1" applyFont="1" applyFill="1" applyAlignment="1">
      <alignment horizontal="right"/>
    </xf>
    <xf numFmtId="0" fontId="23" fillId="0" borderId="12" xfId="63" applyNumberFormat="1" applyFont="1" applyFill="1" applyBorder="1" applyAlignment="1">
      <alignment horizontal="right" wrapText="1"/>
    </xf>
    <xf numFmtId="43" fontId="23" fillId="0" borderId="11" xfId="28" applyFont="1" applyFill="1" applyBorder="1" applyAlignment="1">
      <alignment horizontal="right" wrapText="1"/>
    </xf>
    <xf numFmtId="0" fontId="23" fillId="0" borderId="10" xfId="48" applyNumberFormat="1" applyFont="1" applyFill="1" applyBorder="1" applyAlignment="1">
      <alignment horizontal="right"/>
    </xf>
    <xf numFmtId="43" fontId="23" fillId="0" borderId="10" xfId="28" applyFont="1" applyFill="1" applyBorder="1" applyAlignment="1"/>
    <xf numFmtId="0" fontId="23" fillId="0" borderId="0" xfId="45" applyFont="1" applyFill="1" applyBorder="1" applyAlignment="1">
      <alignment horizontal="right"/>
    </xf>
    <xf numFmtId="0" fontId="23" fillId="0" borderId="0" xfId="45" applyFont="1" applyFill="1" applyBorder="1" applyAlignment="1">
      <alignment horizontal="right" vertical="top"/>
    </xf>
    <xf numFmtId="0" fontId="23" fillId="0" borderId="0" xfId="49" applyFont="1" applyFill="1" applyBorder="1" applyAlignment="1">
      <alignment horizontal="left" vertical="top" wrapText="1"/>
    </xf>
    <xf numFmtId="0" fontId="23" fillId="0" borderId="0" xfId="49" applyFont="1" applyFill="1" applyAlignment="1">
      <alignment horizontal="left" vertical="top" wrapText="1"/>
    </xf>
    <xf numFmtId="0" fontId="23" fillId="0" borderId="0" xfId="44" applyFont="1" applyFill="1" applyBorder="1" applyAlignment="1" applyProtection="1">
      <alignment horizontal="left" wrapText="1"/>
    </xf>
    <xf numFmtId="0" fontId="23" fillId="25" borderId="10" xfId="44" applyFont="1" applyFill="1" applyBorder="1" applyAlignment="1" applyProtection="1">
      <alignment vertical="justify"/>
    </xf>
    <xf numFmtId="43" fontId="48" fillId="0" borderId="10" xfId="28" applyFont="1" applyFill="1" applyBorder="1" applyAlignment="1" applyProtection="1">
      <alignment horizontal="right" wrapText="1"/>
    </xf>
    <xf numFmtId="43" fontId="48" fillId="0" borderId="11" xfId="28" applyFont="1" applyFill="1" applyBorder="1" applyAlignment="1" applyProtection="1">
      <alignment horizontal="right" wrapText="1"/>
    </xf>
    <xf numFmtId="0" fontId="22" fillId="0" borderId="10" xfId="53" applyFont="1" applyFill="1" applyBorder="1" applyAlignment="1">
      <alignment horizontal="right" vertical="top" wrapText="1"/>
    </xf>
    <xf numFmtId="0" fontId="23" fillId="0" borderId="10" xfId="44" applyNumberFormat="1" applyFont="1" applyFill="1" applyBorder="1"/>
    <xf numFmtId="184" fontId="22" fillId="0" borderId="0" xfId="49" applyNumberFormat="1" applyFont="1" applyFill="1" applyBorder="1" applyAlignment="1" applyProtection="1">
      <alignment horizontal="left" vertical="top" wrapText="1"/>
    </xf>
    <xf numFmtId="0" fontId="23" fillId="0" borderId="0" xfId="49" applyFont="1" applyFill="1" applyBorder="1" applyAlignment="1">
      <alignment horizontal="left" vertical="center" wrapText="1"/>
    </xf>
    <xf numFmtId="0" fontId="22" fillId="0" borderId="10" xfId="49" applyFont="1" applyFill="1" applyBorder="1" applyAlignment="1" applyProtection="1">
      <alignment horizontal="center" vertical="top" wrapText="1"/>
    </xf>
    <xf numFmtId="43" fontId="23" fillId="0" borderId="0" xfId="28" applyFont="1" applyFill="1" applyBorder="1" applyAlignment="1"/>
    <xf numFmtId="167" fontId="23" fillId="0" borderId="0" xfId="0" applyNumberFormat="1" applyFont="1" applyFill="1" applyBorder="1" applyAlignment="1">
      <alignment vertical="top"/>
    </xf>
    <xf numFmtId="0" fontId="23" fillId="25" borderId="10" xfId="49" applyNumberFormat="1" applyFont="1" applyFill="1" applyBorder="1"/>
    <xf numFmtId="0" fontId="23" fillId="0" borderId="0" xfId="49" applyFont="1" applyFill="1" applyBorder="1" applyAlignment="1">
      <alignment horizontal="left" vertical="top" wrapText="1"/>
    </xf>
    <xf numFmtId="0" fontId="23" fillId="0" borderId="0" xfId="49" applyFont="1" applyFill="1" applyAlignment="1">
      <alignment horizontal="left" vertical="top" wrapText="1"/>
    </xf>
    <xf numFmtId="0" fontId="23" fillId="0" borderId="0" xfId="49"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46" fillId="0" borderId="0" xfId="48" applyFont="1" applyFill="1" applyBorder="1" applyAlignment="1">
      <alignment horizontal="left" vertical="top" wrapText="1"/>
    </xf>
    <xf numFmtId="178" fontId="22" fillId="0" borderId="0" xfId="49" applyNumberFormat="1" applyFont="1" applyFill="1" applyBorder="1" applyAlignment="1">
      <alignment horizontal="right" vertical="top" wrapText="1"/>
    </xf>
    <xf numFmtId="167" fontId="23" fillId="0" borderId="0" xfId="49" applyNumberFormat="1" applyFont="1" applyFill="1" applyBorder="1" applyAlignment="1">
      <alignment horizontal="right" vertical="center" wrapText="1"/>
    </xf>
    <xf numFmtId="0" fontId="23" fillId="0" borderId="0" xfId="49" quotePrefix="1" applyFont="1" applyFill="1" applyBorder="1" applyAlignment="1">
      <alignment horizontal="right" vertical="top" wrapText="1"/>
    </xf>
    <xf numFmtId="168" fontId="23" fillId="0" borderId="0" xfId="49" applyNumberFormat="1" applyFont="1" applyFill="1" applyBorder="1" applyAlignment="1">
      <alignment horizontal="right" vertical="top" wrapText="1"/>
    </xf>
    <xf numFmtId="0" fontId="46" fillId="0" borderId="11" xfId="49" applyNumberFormat="1" applyFont="1" applyFill="1" applyBorder="1"/>
    <xf numFmtId="0" fontId="46" fillId="0" borderId="11" xfId="49" applyFont="1" applyFill="1" applyBorder="1"/>
    <xf numFmtId="180" fontId="23" fillId="0" borderId="10" xfId="49" applyNumberFormat="1" applyFont="1" applyFill="1" applyBorder="1" applyAlignment="1" applyProtection="1">
      <alignment horizontal="right"/>
    </xf>
    <xf numFmtId="0" fontId="23" fillId="0" borderId="0" xfId="53" applyFont="1" applyFill="1" applyAlignment="1">
      <alignment vertical="top" wrapText="1"/>
    </xf>
    <xf numFmtId="167" fontId="23" fillId="0" borderId="0" xfId="53" applyNumberFormat="1" applyFont="1" applyFill="1" applyAlignment="1">
      <alignment vertical="top" wrapText="1"/>
    </xf>
    <xf numFmtId="0" fontId="23" fillId="0" borderId="0" xfId="53" applyFont="1" applyFill="1" applyAlignment="1" applyProtection="1">
      <alignment vertical="top" wrapText="1"/>
    </xf>
    <xf numFmtId="0" fontId="22" fillId="0" borderId="0" xfId="53" applyFont="1" applyFill="1" applyAlignment="1">
      <alignment vertical="top" wrapText="1"/>
    </xf>
    <xf numFmtId="0" fontId="46" fillId="25" borderId="0" xfId="49" applyFont="1" applyFill="1" applyBorder="1" applyAlignment="1">
      <alignment horizontal="left" vertical="top"/>
    </xf>
    <xf numFmtId="164" fontId="23" fillId="0" borderId="10" xfId="63" applyFont="1" applyFill="1" applyBorder="1" applyAlignment="1"/>
    <xf numFmtId="43" fontId="23" fillId="0" borderId="0" xfId="28" applyFont="1" applyFill="1" applyAlignment="1" applyProtection="1">
      <alignment horizontal="right"/>
    </xf>
    <xf numFmtId="43" fontId="22" fillId="0" borderId="11" xfId="28" applyFont="1" applyFill="1" applyBorder="1" applyAlignment="1" applyProtection="1">
      <alignment horizontal="right"/>
    </xf>
    <xf numFmtId="0" fontId="23" fillId="0" borderId="0" xfId="63" applyNumberFormat="1" applyFont="1" applyFill="1" applyBorder="1" applyAlignment="1" applyProtection="1">
      <alignment horizontal="left" wrapText="1"/>
    </xf>
    <xf numFmtId="0" fontId="23" fillId="0" borderId="12" xfId="49" applyFont="1" applyFill="1" applyBorder="1" applyAlignment="1">
      <alignment horizontal="left" vertical="top" wrapText="1"/>
    </xf>
    <xf numFmtId="0" fontId="23" fillId="0" borderId="0" xfId="44" applyFont="1" applyFill="1" applyAlignment="1">
      <alignment vertical="center" wrapText="1"/>
    </xf>
    <xf numFmtId="43" fontId="47" fillId="25" borderId="11" xfId="28" applyFont="1" applyFill="1" applyBorder="1" applyAlignment="1" applyProtection="1">
      <alignment horizontal="right" wrapText="1"/>
    </xf>
    <xf numFmtId="43" fontId="46" fillId="25" borderId="0" xfId="28" applyFont="1" applyFill="1" applyBorder="1" applyAlignment="1">
      <alignment horizontal="right" wrapText="1"/>
    </xf>
    <xf numFmtId="43" fontId="47" fillId="25" borderId="0" xfId="28" applyFont="1" applyFill="1" applyBorder="1" applyAlignment="1">
      <alignment horizontal="right" wrapText="1"/>
    </xf>
    <xf numFmtId="43" fontId="46" fillId="25" borderId="10" xfId="28" applyFont="1" applyFill="1" applyBorder="1" applyAlignment="1">
      <alignment horizontal="right" wrapText="1"/>
    </xf>
    <xf numFmtId="43" fontId="46" fillId="25" borderId="0" xfId="28" applyFont="1" applyFill="1" applyBorder="1" applyAlignment="1">
      <alignment horizontal="center" wrapText="1"/>
    </xf>
    <xf numFmtId="43" fontId="47" fillId="25" borderId="0" xfId="28" applyFont="1" applyFill="1" applyBorder="1" applyAlignment="1">
      <alignment horizontal="center" wrapText="1"/>
    </xf>
    <xf numFmtId="43" fontId="47" fillId="25" borderId="11" xfId="28" applyFont="1" applyFill="1" applyBorder="1" applyAlignment="1" applyProtection="1">
      <alignment horizontal="center" wrapText="1"/>
    </xf>
    <xf numFmtId="43" fontId="46" fillId="25" borderId="10" xfId="28" applyFont="1" applyFill="1" applyBorder="1" applyAlignment="1">
      <alignment horizontal="center" wrapText="1"/>
    </xf>
    <xf numFmtId="43" fontId="48" fillId="25" borderId="0" xfId="28" applyFont="1" applyFill="1" applyBorder="1" applyAlignment="1">
      <alignment horizontal="right"/>
    </xf>
    <xf numFmtId="43" fontId="50" fillId="25" borderId="0" xfId="28" applyFont="1" applyFill="1" applyBorder="1" applyAlignment="1">
      <alignment horizontal="right"/>
    </xf>
    <xf numFmtId="43" fontId="48" fillId="25" borderId="10" xfId="28" applyFont="1" applyFill="1" applyBorder="1" applyAlignment="1">
      <alignment horizontal="right"/>
    </xf>
    <xf numFmtId="43" fontId="50" fillId="25" borderId="11" xfId="28" applyFont="1" applyFill="1" applyBorder="1" applyAlignment="1" applyProtection="1">
      <alignment horizontal="right"/>
    </xf>
    <xf numFmtId="49" fontId="22" fillId="0" borderId="0" xfId="49" applyNumberFormat="1" applyFont="1" applyFill="1" applyBorder="1" applyAlignment="1">
      <alignment horizontal="right" vertical="top" wrapText="1"/>
    </xf>
    <xf numFmtId="0" fontId="23" fillId="25" borderId="11" xfId="49" applyNumberFormat="1" applyFont="1" applyFill="1" applyBorder="1" applyAlignment="1">
      <alignment horizontal="left" vertical="top" wrapText="1"/>
    </xf>
    <xf numFmtId="0" fontId="22" fillId="0" borderId="12" xfId="49" applyFont="1" applyFill="1" applyBorder="1" applyAlignment="1">
      <alignment horizontal="right" vertical="top" wrapText="1"/>
    </xf>
    <xf numFmtId="0" fontId="22" fillId="0" borderId="12" xfId="49" applyFont="1" applyFill="1" applyBorder="1" applyAlignment="1" applyProtection="1">
      <alignment horizontal="left" vertical="top" wrapText="1"/>
    </xf>
    <xf numFmtId="0" fontId="23" fillId="0" borderId="0" xfId="49" applyFont="1" applyFill="1" applyBorder="1" applyAlignment="1">
      <alignment horizontal="left" vertical="top" wrapText="1"/>
    </xf>
    <xf numFmtId="43" fontId="23" fillId="0" borderId="10" xfId="28" applyFont="1" applyFill="1" applyBorder="1" applyAlignment="1" applyProtection="1">
      <alignment horizontal="right" wrapText="1"/>
    </xf>
    <xf numFmtId="0" fontId="22" fillId="0" borderId="10" xfId="64" applyFont="1" applyFill="1" applyBorder="1" applyAlignment="1" applyProtection="1">
      <alignment horizontal="left" vertical="top" wrapText="1"/>
    </xf>
    <xf numFmtId="43" fontId="46" fillId="0" borderId="11" xfId="28" applyFont="1" applyFill="1" applyBorder="1" applyAlignment="1" applyProtection="1">
      <alignment horizontal="right" wrapText="1"/>
    </xf>
    <xf numFmtId="0" fontId="23" fillId="0" borderId="0" xfId="49" applyFont="1" applyFill="1" applyAlignment="1" applyProtection="1">
      <alignment horizontal="right" vertical="top" wrapText="1"/>
    </xf>
    <xf numFmtId="0" fontId="23" fillId="0" borderId="0" xfId="49" applyNumberFormat="1" applyFont="1" applyFill="1" applyBorder="1" applyAlignment="1">
      <alignment vertical="center"/>
    </xf>
    <xf numFmtId="0" fontId="46" fillId="0" borderId="0" xfId="63" applyNumberFormat="1" applyFont="1" applyFill="1" applyAlignment="1">
      <alignment horizontal="right"/>
    </xf>
    <xf numFmtId="0" fontId="23" fillId="0" borderId="0" xfId="44" applyFont="1" applyFill="1" applyBorder="1" applyAlignment="1">
      <alignment horizontal="left" vertical="top" wrapText="1"/>
    </xf>
    <xf numFmtId="0" fontId="22" fillId="0" borderId="0" xfId="51" applyFont="1" applyFill="1" applyBorder="1" applyAlignment="1">
      <alignment horizontal="left" vertical="top" wrapText="1"/>
    </xf>
    <xf numFmtId="0" fontId="25" fillId="0" borderId="0" xfId="44" applyFont="1" applyFill="1" applyBorder="1" applyAlignment="1">
      <alignment horizontal="left" vertical="top" wrapText="1"/>
    </xf>
    <xf numFmtId="0" fontId="46" fillId="0" borderId="0" xfId="44" applyFont="1" applyFill="1" applyBorder="1" applyAlignment="1">
      <alignment horizontal="left" vertical="top" wrapText="1"/>
    </xf>
    <xf numFmtId="49" fontId="23" fillId="0" borderId="0" xfId="52" applyNumberFormat="1" applyFont="1" applyFill="1" applyBorder="1" applyAlignment="1" applyProtection="1">
      <alignment horizontal="center" vertical="top"/>
    </xf>
    <xf numFmtId="43" fontId="48" fillId="0" borderId="0" xfId="28" applyFont="1" applyFill="1" applyBorder="1" applyAlignment="1" applyProtection="1">
      <alignment horizontal="right" wrapText="1"/>
    </xf>
    <xf numFmtId="0" fontId="46" fillId="0" borderId="11" xfId="63" applyNumberFormat="1" applyFont="1" applyFill="1" applyBorder="1" applyAlignment="1" applyProtection="1">
      <alignment horizontal="right"/>
    </xf>
    <xf numFmtId="0" fontId="48" fillId="0" borderId="10" xfId="63" applyNumberFormat="1" applyFont="1" applyFill="1" applyBorder="1" applyAlignment="1" applyProtection="1">
      <alignment horizontal="right"/>
    </xf>
    <xf numFmtId="0" fontId="48" fillId="0" borderId="10" xfId="44" applyNumberFormat="1" applyFont="1" applyFill="1" applyBorder="1" applyAlignment="1" applyProtection="1">
      <alignment horizontal="right"/>
    </xf>
    <xf numFmtId="0" fontId="22" fillId="0" borderId="0" xfId="49" applyFont="1" applyFill="1" applyBorder="1" applyAlignment="1" applyProtection="1">
      <alignment horizontal="left" vertical="center" wrapText="1"/>
    </xf>
    <xf numFmtId="0" fontId="23" fillId="0" borderId="0" xfId="28" applyNumberFormat="1" applyFont="1" applyFill="1" applyBorder="1" applyAlignment="1">
      <alignment horizontal="right" wrapText="1"/>
    </xf>
    <xf numFmtId="0" fontId="23" fillId="0" borderId="10" xfId="28" applyNumberFormat="1" applyFont="1" applyFill="1" applyBorder="1" applyAlignment="1">
      <alignment horizontal="right" wrapText="1"/>
    </xf>
    <xf numFmtId="43" fontId="23" fillId="0" borderId="11" xfId="28" applyFont="1" applyFill="1" applyBorder="1" applyAlignment="1">
      <alignment horizontal="right"/>
    </xf>
    <xf numFmtId="43" fontId="46" fillId="0" borderId="10" xfId="28" applyFont="1" applyFill="1" applyBorder="1" applyAlignment="1" applyProtection="1">
      <alignment horizontal="right" wrapText="1"/>
    </xf>
    <xf numFmtId="0" fontId="46" fillId="0" borderId="0" xfId="49" applyFont="1" applyFill="1" applyBorder="1" applyAlignment="1">
      <alignment horizontal="left" vertical="top" wrapText="1"/>
    </xf>
    <xf numFmtId="181" fontId="47" fillId="0" borderId="0" xfId="49" applyNumberFormat="1" applyFont="1" applyFill="1" applyBorder="1" applyAlignment="1">
      <alignment horizontal="right" vertical="top" wrapText="1"/>
    </xf>
    <xf numFmtId="167" fontId="23" fillId="0" borderId="0" xfId="53" applyNumberFormat="1" applyFont="1" applyFill="1" applyAlignment="1">
      <alignment horizontal="right" vertical="top" wrapText="1"/>
    </xf>
    <xf numFmtId="0" fontId="23" fillId="0" borderId="0" xfId="44" applyFont="1" applyFill="1" applyBorder="1" applyAlignment="1" applyProtection="1">
      <alignment horizontal="left" vertical="top" wrapText="1"/>
    </xf>
    <xf numFmtId="0" fontId="46" fillId="0" borderId="11" xfId="49" applyNumberFormat="1" applyFont="1" applyFill="1" applyBorder="1" applyAlignment="1" applyProtection="1">
      <alignment horizontal="center"/>
    </xf>
    <xf numFmtId="0" fontId="23"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180" fontId="23" fillId="0" borderId="11" xfId="53" applyNumberFormat="1" applyFont="1" applyFill="1" applyBorder="1" applyAlignment="1" applyProtection="1">
      <alignment horizontal="right"/>
    </xf>
    <xf numFmtId="164" fontId="23" fillId="0" borderId="11" xfId="53" applyNumberFormat="1" applyFont="1" applyFill="1" applyBorder="1" applyAlignment="1" applyProtection="1">
      <alignment horizontal="right"/>
    </xf>
    <xf numFmtId="0" fontId="23" fillId="0" borderId="11" xfId="49" applyNumberFormat="1" applyFont="1" applyFill="1" applyBorder="1" applyAlignment="1"/>
    <xf numFmtId="0" fontId="22" fillId="0" borderId="11" xfId="0" applyNumberFormat="1" applyFont="1" applyFill="1" applyBorder="1" applyAlignment="1" applyProtection="1">
      <alignment horizontal="center"/>
    </xf>
    <xf numFmtId="0" fontId="23" fillId="0" borderId="11" xfId="0" applyNumberFormat="1" applyFont="1" applyFill="1" applyBorder="1" applyAlignment="1" applyProtection="1"/>
    <xf numFmtId="0" fontId="23" fillId="0" borderId="11" xfId="47" applyNumberFormat="1" applyFont="1" applyFill="1" applyBorder="1" applyProtection="1"/>
    <xf numFmtId="0" fontId="23" fillId="0" borderId="11" xfId="47" applyNumberFormat="1" applyFont="1" applyFill="1" applyBorder="1" applyAlignment="1" applyProtection="1"/>
    <xf numFmtId="0" fontId="46" fillId="0" borderId="0" xfId="44"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22" fillId="0" borderId="11" xfId="0" applyFont="1" applyFill="1" applyBorder="1" applyAlignment="1"/>
    <xf numFmtId="164" fontId="23" fillId="0" borderId="11" xfId="63" applyFont="1" applyFill="1" applyBorder="1" applyAlignment="1" applyProtection="1"/>
    <xf numFmtId="0" fontId="23" fillId="0" borderId="11" xfId="28" applyNumberFormat="1" applyFont="1" applyFill="1" applyBorder="1" applyAlignment="1">
      <alignment horizontal="right"/>
    </xf>
    <xf numFmtId="180" fontId="23" fillId="0" borderId="11" xfId="49" applyNumberFormat="1" applyFont="1" applyFill="1" applyBorder="1" applyAlignment="1" applyProtection="1">
      <alignment horizontal="right"/>
    </xf>
    <xf numFmtId="180" fontId="23" fillId="0" borderId="11" xfId="49" applyNumberFormat="1" applyFont="1" applyFill="1" applyBorder="1" applyAlignment="1">
      <alignment horizontal="right"/>
    </xf>
    <xf numFmtId="0" fontId="46" fillId="0" borderId="11" xfId="63" applyNumberFormat="1" applyFont="1" applyFill="1" applyBorder="1" applyAlignment="1">
      <alignment horizontal="right"/>
    </xf>
    <xf numFmtId="0" fontId="23" fillId="0" borderId="12" xfId="44" applyFont="1" applyFill="1" applyBorder="1" applyAlignment="1">
      <alignment horizontal="left"/>
    </xf>
    <xf numFmtId="0" fontId="23" fillId="0" borderId="12" xfId="44" applyFont="1" applyFill="1" applyBorder="1" applyAlignment="1">
      <alignment horizontal="right"/>
    </xf>
    <xf numFmtId="0" fontId="22" fillId="0" borderId="12" xfId="44" applyFont="1" applyFill="1" applyBorder="1" applyAlignment="1" applyProtection="1">
      <alignment horizontal="left"/>
    </xf>
    <xf numFmtId="0" fontId="23" fillId="0" borderId="0" xfId="49" applyFont="1" applyFill="1" applyBorder="1" applyAlignment="1">
      <alignment horizontal="center" vertical="top" wrapText="1"/>
    </xf>
    <xf numFmtId="0" fontId="23" fillId="0" borderId="0" xfId="49" applyFont="1" applyFill="1" applyAlignment="1">
      <alignment horizontal="left" vertical="top" wrapText="1"/>
    </xf>
    <xf numFmtId="0" fontId="46" fillId="0" borderId="0" xfId="44" applyFont="1" applyFill="1" applyBorder="1" applyAlignment="1">
      <alignment horizontal="left" vertical="top"/>
    </xf>
    <xf numFmtId="0" fontId="47" fillId="0" borderId="0" xfId="44" applyFont="1" applyFill="1" applyBorder="1" applyAlignment="1" applyProtection="1">
      <alignment horizontal="left" vertical="top"/>
    </xf>
    <xf numFmtId="0" fontId="46" fillId="0" borderId="0" xfId="44" applyFont="1" applyFill="1" applyBorder="1" applyAlignment="1">
      <alignment horizontal="center" vertical="top"/>
    </xf>
    <xf numFmtId="0" fontId="23" fillId="0" borderId="0" xfId="49" applyFont="1" applyFill="1" applyBorder="1" applyAlignment="1">
      <alignment horizontal="center"/>
    </xf>
    <xf numFmtId="0" fontId="23" fillId="0" borderId="0" xfId="69" applyFont="1" applyFill="1" applyAlignment="1" applyProtection="1">
      <alignment horizontal="left" vertical="top"/>
    </xf>
    <xf numFmtId="43" fontId="23" fillId="0" borderId="11" xfId="28" applyFont="1" applyFill="1" applyBorder="1" applyAlignment="1" applyProtection="1">
      <alignment horizontal="right"/>
    </xf>
    <xf numFmtId="0" fontId="46" fillId="0" borderId="11" xfId="49" applyNumberFormat="1" applyFont="1" applyFill="1" applyBorder="1" applyAlignment="1"/>
    <xf numFmtId="0" fontId="46" fillId="0" borderId="11" xfId="49" applyNumberFormat="1" applyFont="1" applyFill="1" applyBorder="1" applyAlignment="1" applyProtection="1"/>
    <xf numFmtId="181" fontId="47" fillId="0" borderId="11" xfId="49" applyNumberFormat="1" applyFont="1" applyFill="1" applyBorder="1" applyAlignment="1">
      <alignment horizontal="right" vertical="top" wrapText="1"/>
    </xf>
    <xf numFmtId="0" fontId="46" fillId="0" borderId="0" xfId="49" applyFont="1" applyFill="1" applyAlignment="1">
      <alignment horizontal="left" vertical="top"/>
    </xf>
    <xf numFmtId="0" fontId="46" fillId="0" borderId="0" xfId="49" applyFont="1" applyFill="1" applyAlignment="1">
      <alignment horizontal="right" vertical="top"/>
    </xf>
    <xf numFmtId="0" fontId="46" fillId="0" borderId="0" xfId="49" applyFont="1" applyFill="1" applyAlignment="1">
      <alignment horizontal="center" vertical="top" wrapText="1"/>
    </xf>
    <xf numFmtId="0" fontId="23" fillId="0" borderId="0" xfId="49" applyFont="1" applyFill="1" applyBorder="1" applyAlignment="1">
      <alignment horizontal="left" vertical="top" wrapText="1"/>
    </xf>
    <xf numFmtId="0" fontId="46"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23" fillId="25" borderId="0" xfId="49" applyFont="1" applyFill="1" applyBorder="1" applyAlignment="1">
      <alignment horizontal="left" vertical="top"/>
    </xf>
    <xf numFmtId="0" fontId="23" fillId="0" borderId="0" xfId="49" applyFont="1" applyFill="1" applyBorder="1" applyAlignment="1" applyProtection="1">
      <alignment horizontal="left" vertical="top" wrapText="1"/>
    </xf>
    <xf numFmtId="0" fontId="23" fillId="0" borderId="0" xfId="49" applyFont="1" applyFill="1" applyBorder="1" applyAlignment="1">
      <alignment horizontal="left"/>
    </xf>
    <xf numFmtId="0" fontId="46" fillId="0" borderId="0" xfId="48" applyFont="1" applyFill="1" applyBorder="1" applyAlignment="1">
      <alignment horizontal="left" vertical="top" wrapText="1"/>
    </xf>
    <xf numFmtId="43" fontId="22" fillId="0" borderId="0" xfId="28" applyFont="1" applyFill="1" applyBorder="1" applyAlignment="1" applyProtection="1"/>
    <xf numFmtId="0" fontId="23" fillId="0" borderId="10" xfId="44" applyNumberFormat="1" applyFont="1" applyFill="1" applyBorder="1" applyProtection="1"/>
    <xf numFmtId="0" fontId="46" fillId="0" borderId="0" xfId="49" applyFont="1" applyFill="1" applyBorder="1" applyAlignment="1">
      <alignment horizontal="left" vertical="top"/>
    </xf>
    <xf numFmtId="0" fontId="23" fillId="0" borderId="0" xfId="49" applyNumberFormat="1" applyFont="1" applyFill="1" applyBorder="1" applyAlignment="1">
      <alignment horizontal="center"/>
    </xf>
    <xf numFmtId="164" fontId="23" fillId="0" borderId="0" xfId="63" applyFont="1" applyFill="1" applyBorder="1" applyAlignment="1" applyProtection="1">
      <alignment horizontal="left"/>
    </xf>
    <xf numFmtId="0" fontId="46" fillId="0" borderId="0" xfId="49" applyFont="1" applyFill="1" applyAlignment="1">
      <alignment vertical="top"/>
    </xf>
    <xf numFmtId="171" fontId="45" fillId="0" borderId="0" xfId="49" applyNumberFormat="1" applyFont="1" applyFill="1" applyBorder="1" applyAlignment="1">
      <alignment horizontal="right" vertical="top" wrapText="1"/>
    </xf>
    <xf numFmtId="175" fontId="23" fillId="0" borderId="0" xfId="49" applyNumberFormat="1" applyFont="1" applyFill="1" applyBorder="1" applyAlignment="1">
      <alignment horizontal="right" vertical="top"/>
    </xf>
    <xf numFmtId="43" fontId="46" fillId="0" borderId="11" xfId="28" applyFont="1" applyFill="1" applyBorder="1" applyAlignment="1">
      <alignment horizontal="right" wrapText="1"/>
    </xf>
    <xf numFmtId="0" fontId="23" fillId="25" borderId="10" xfId="47" applyFont="1" applyFill="1" applyBorder="1" applyAlignment="1" applyProtection="1">
      <alignment horizontal="left" wrapText="1"/>
    </xf>
    <xf numFmtId="0" fontId="23" fillId="25" borderId="10" xfId="47" applyFont="1" applyFill="1" applyBorder="1" applyAlignment="1" applyProtection="1">
      <alignment horizontal="right" wrapText="1"/>
    </xf>
    <xf numFmtId="43" fontId="46" fillId="0" borderId="10" xfId="28" applyFont="1" applyFill="1" applyBorder="1" applyAlignment="1">
      <alignment horizontal="right" wrapText="1"/>
    </xf>
    <xf numFmtId="0" fontId="23" fillId="0" borderId="0" xfId="69" applyFont="1" applyFill="1" applyBorder="1" applyAlignment="1">
      <alignment vertical="center"/>
    </xf>
    <xf numFmtId="0" fontId="22" fillId="0" borderId="0" xfId="69" applyFont="1" applyFill="1" applyBorder="1" applyAlignment="1">
      <alignment horizontal="left" vertical="top" wrapText="1"/>
    </xf>
    <xf numFmtId="0" fontId="23" fillId="0" borderId="11" xfId="69" applyFont="1" applyFill="1" applyBorder="1" applyAlignment="1">
      <alignment horizontal="left" vertical="top" wrapText="1"/>
    </xf>
    <xf numFmtId="0" fontId="23" fillId="0" borderId="11" xfId="69" applyFont="1" applyFill="1" applyBorder="1" applyAlignment="1">
      <alignment horizontal="left" wrapText="1"/>
    </xf>
    <xf numFmtId="0" fontId="23" fillId="0" borderId="10" xfId="69" applyFont="1" applyFill="1" applyBorder="1" applyAlignment="1">
      <alignment horizontal="right" wrapText="1"/>
    </xf>
    <xf numFmtId="0" fontId="22" fillId="0" borderId="11" xfId="69" applyFont="1" applyFill="1" applyBorder="1" applyAlignment="1">
      <alignment horizontal="left" vertical="top" wrapText="1"/>
    </xf>
    <xf numFmtId="0" fontId="22" fillId="0" borderId="10" xfId="69" applyFont="1" applyFill="1" applyBorder="1" applyAlignment="1">
      <alignment horizontal="left" vertical="top" wrapText="1"/>
    </xf>
    <xf numFmtId="0" fontId="23" fillId="0" borderId="0" xfId="44" applyFont="1" applyFill="1" applyBorder="1" applyAlignment="1">
      <alignment wrapText="1"/>
    </xf>
    <xf numFmtId="43" fontId="46" fillId="0" borderId="0" xfId="28" applyFont="1" applyFill="1" applyAlignment="1" applyProtection="1">
      <alignment horizontal="center" wrapText="1"/>
    </xf>
    <xf numFmtId="43" fontId="46" fillId="0" borderId="10" xfId="28" applyFont="1" applyFill="1" applyBorder="1" applyAlignment="1" applyProtection="1">
      <alignment horizontal="center" wrapText="1"/>
    </xf>
    <xf numFmtId="171" fontId="46" fillId="0" borderId="11" xfId="53" applyNumberFormat="1" applyFont="1" applyFill="1" applyBorder="1" applyAlignment="1">
      <alignment horizontal="right" vertical="top" wrapText="1"/>
    </xf>
    <xf numFmtId="0" fontId="47" fillId="0" borderId="11" xfId="0" applyFont="1" applyFill="1" applyBorder="1" applyAlignment="1">
      <alignment vertical="top" wrapText="1"/>
    </xf>
    <xf numFmtId="49" fontId="47" fillId="0" borderId="0" xfId="44" applyNumberFormat="1" applyFont="1" applyFill="1" applyBorder="1" applyAlignment="1" applyProtection="1">
      <alignment horizontal="center"/>
    </xf>
    <xf numFmtId="49" fontId="25" fillId="0" borderId="0" xfId="0" applyNumberFormat="1" applyFont="1" applyFill="1" applyAlignment="1">
      <alignment horizontal="center" vertical="center"/>
    </xf>
    <xf numFmtId="49" fontId="22" fillId="0" borderId="0" xfId="46" applyNumberFormat="1" applyFont="1" applyFill="1" applyBorder="1" applyAlignment="1" applyProtection="1">
      <alignment horizontal="center" vertical="center" wrapText="1"/>
    </xf>
    <xf numFmtId="49" fontId="47" fillId="0" borderId="0" xfId="0" applyNumberFormat="1" applyFont="1" applyFill="1" applyBorder="1" applyAlignment="1" applyProtection="1">
      <alignment horizontal="center"/>
    </xf>
    <xf numFmtId="0" fontId="46" fillId="0" borderId="0" xfId="48" applyFont="1" applyFill="1" applyBorder="1" applyAlignment="1">
      <alignment vertical="top"/>
    </xf>
    <xf numFmtId="0" fontId="46" fillId="25" borderId="0" xfId="52" applyNumberFormat="1" applyFont="1" applyFill="1" applyBorder="1" applyAlignment="1" applyProtection="1">
      <alignment horizontal="right"/>
    </xf>
    <xf numFmtId="0" fontId="23" fillId="0" borderId="0" xfId="69" applyFont="1" applyFill="1" applyBorder="1" applyAlignment="1">
      <alignment vertical="top"/>
    </xf>
    <xf numFmtId="0" fontId="22" fillId="0" borderId="0" xfId="69" applyFont="1" applyFill="1" applyBorder="1" applyAlignment="1" applyProtection="1">
      <alignment horizontal="left" vertical="top"/>
    </xf>
    <xf numFmtId="0" fontId="23" fillId="0" borderId="0" xfId="69" applyFont="1" applyFill="1" applyBorder="1" applyAlignment="1" applyProtection="1">
      <alignment horizontal="left" vertical="top"/>
    </xf>
    <xf numFmtId="164" fontId="23" fillId="25" borderId="0" xfId="63" applyFont="1" applyFill="1" applyBorder="1" applyAlignment="1" applyProtection="1">
      <alignment horizontal="left" wrapText="1"/>
    </xf>
    <xf numFmtId="0" fontId="23" fillId="0" borderId="11" xfId="0" applyNumberFormat="1" applyFont="1" applyFill="1" applyBorder="1" applyAlignment="1">
      <alignment horizontal="right"/>
    </xf>
    <xf numFmtId="0" fontId="23" fillId="0" borderId="0" xfId="53" applyNumberFormat="1" applyFont="1" applyFill="1" applyBorder="1" applyAlignment="1" applyProtection="1">
      <alignment horizontal="left" vertical="top"/>
    </xf>
    <xf numFmtId="0" fontId="25" fillId="0" borderId="11" xfId="63" applyNumberFormat="1" applyFont="1" applyFill="1" applyBorder="1" applyAlignment="1">
      <alignment horizontal="right"/>
    </xf>
    <xf numFmtId="180" fontId="23" fillId="0" borderId="11" xfId="53" applyNumberFormat="1" applyFont="1" applyFill="1" applyBorder="1" applyAlignment="1" applyProtection="1">
      <alignment horizontal="right" wrapText="1"/>
    </xf>
    <xf numFmtId="0" fontId="25" fillId="0" borderId="0" xfId="0" applyFont="1" applyFill="1" applyAlignment="1">
      <alignment horizontal="center"/>
    </xf>
    <xf numFmtId="0" fontId="23" fillId="0" borderId="0" xfId="51" applyNumberFormat="1" applyFont="1" applyFill="1" applyBorder="1" applyAlignment="1" applyProtection="1">
      <alignment horizontal="center"/>
    </xf>
    <xf numFmtId="0" fontId="23" fillId="0" borderId="0" xfId="49" applyNumberFormat="1" applyFont="1" applyFill="1" applyBorder="1" applyAlignment="1">
      <alignment horizontal="left" vertical="top" wrapText="1"/>
    </xf>
    <xf numFmtId="0" fontId="23" fillId="0" borderId="0" xfId="49" applyFont="1" applyFill="1" applyBorder="1" applyAlignment="1">
      <alignment horizontal="left" vertical="top" wrapText="1"/>
    </xf>
    <xf numFmtId="0" fontId="22" fillId="0" borderId="0" xfId="44" applyFont="1" applyFill="1" applyBorder="1" applyAlignment="1" applyProtection="1">
      <alignment horizontal="center"/>
    </xf>
    <xf numFmtId="0" fontId="23" fillId="0" borderId="0" xfId="49"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180" fontId="23" fillId="0" borderId="11" xfId="63" applyNumberFormat="1" applyFont="1" applyFill="1" applyBorder="1" applyAlignment="1" applyProtection="1">
      <alignment horizontal="right" wrapText="1"/>
    </xf>
    <xf numFmtId="0" fontId="22" fillId="0" borderId="0" xfId="44" applyFont="1" applyFill="1" applyBorder="1" applyAlignment="1" applyProtection="1">
      <alignment horizontal="justify" vertical="justify" wrapText="1"/>
    </xf>
    <xf numFmtId="164" fontId="23" fillId="0" borderId="0" xfId="63" applyFont="1" applyFill="1" applyBorder="1" applyAlignment="1"/>
    <xf numFmtId="0" fontId="48" fillId="0" borderId="11" xfId="49" applyNumberFormat="1" applyFont="1" applyFill="1" applyBorder="1" applyAlignment="1" applyProtection="1">
      <alignment horizontal="right"/>
    </xf>
    <xf numFmtId="0" fontId="23" fillId="0" borderId="11" xfId="44" applyNumberFormat="1" applyFont="1" applyFill="1" applyBorder="1"/>
    <xf numFmtId="0" fontId="23" fillId="0" borderId="10" xfId="44" applyFont="1" applyFill="1" applyBorder="1" applyAlignment="1">
      <alignment horizontal="left" vertical="center" wrapText="1"/>
    </xf>
    <xf numFmtId="0" fontId="23" fillId="0" borderId="10" xfId="44" applyFont="1" applyFill="1" applyBorder="1" applyAlignment="1">
      <alignment horizontal="right" vertical="center" wrapText="1"/>
    </xf>
    <xf numFmtId="0" fontId="22" fillId="0" borderId="10" xfId="44" applyFont="1" applyFill="1" applyBorder="1" applyAlignment="1" applyProtection="1">
      <alignment horizontal="left" vertical="center" wrapText="1"/>
    </xf>
    <xf numFmtId="0" fontId="23" fillId="0" borderId="0" xfId="53" applyNumberFormat="1"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46" fillId="0" borderId="0" xfId="49" applyFont="1" applyFill="1" applyAlignment="1">
      <alignment horizontal="left" vertical="top" wrapText="1"/>
    </xf>
    <xf numFmtId="0" fontId="23" fillId="0" borderId="0" xfId="44"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49" applyFont="1" applyFill="1" applyBorder="1" applyAlignment="1">
      <alignment horizontal="left" vertical="top"/>
    </xf>
    <xf numFmtId="0" fontId="23" fillId="25" borderId="0" xfId="44" applyFont="1" applyFill="1" applyAlignment="1">
      <alignment horizontal="left" vertical="top"/>
    </xf>
    <xf numFmtId="0" fontId="23" fillId="0" borderId="11" xfId="52" applyNumberFormat="1" applyFont="1" applyFill="1" applyBorder="1" applyProtection="1"/>
    <xf numFmtId="0" fontId="23" fillId="0" borderId="0" xfId="49" applyNumberFormat="1" applyFont="1" applyFill="1" applyBorder="1" applyAlignment="1">
      <alignment horizontal="left" vertical="center" wrapText="1"/>
    </xf>
    <xf numFmtId="0" fontId="23" fillId="25" borderId="11" xfId="48" applyFont="1" applyFill="1" applyBorder="1" applyAlignment="1">
      <alignment horizontal="left" vertical="top" wrapText="1"/>
    </xf>
    <xf numFmtId="0" fontId="23" fillId="25" borderId="11" xfId="49" applyFont="1" applyFill="1" applyBorder="1" applyAlignment="1">
      <alignment horizontal="left" vertical="top" wrapText="1"/>
    </xf>
    <xf numFmtId="0" fontId="23" fillId="25" borderId="11" xfId="49" applyNumberFormat="1" applyFont="1" applyFill="1" applyBorder="1" applyAlignment="1">
      <alignment horizontal="right" wrapText="1"/>
    </xf>
    <xf numFmtId="0" fontId="23" fillId="25" borderId="11" xfId="63" applyNumberFormat="1" applyFont="1" applyFill="1" applyBorder="1" applyAlignment="1">
      <alignment horizontal="right" wrapText="1"/>
    </xf>
    <xf numFmtId="0" fontId="23" fillId="25" borderId="11" xfId="48" applyFont="1" applyFill="1" applyBorder="1" applyAlignment="1">
      <alignment horizontal="right" vertical="top" wrapText="1"/>
    </xf>
    <xf numFmtId="0" fontId="23" fillId="25" borderId="11" xfId="49" applyFont="1" applyFill="1" applyBorder="1" applyAlignment="1">
      <alignment horizontal="right" vertical="top" wrapText="1"/>
    </xf>
    <xf numFmtId="0" fontId="23" fillId="25" borderId="11" xfId="52" applyNumberFormat="1" applyFont="1" applyFill="1" applyBorder="1" applyAlignment="1" applyProtection="1">
      <alignment horizontal="right"/>
    </xf>
    <xf numFmtId="0" fontId="23" fillId="25" borderId="11" xfId="49" applyNumberFormat="1" applyFont="1" applyFill="1" applyBorder="1"/>
    <xf numFmtId="0" fontId="23" fillId="25" borderId="11" xfId="52" applyNumberFormat="1" applyFont="1" applyFill="1" applyBorder="1" applyAlignment="1" applyProtection="1"/>
    <xf numFmtId="0" fontId="23" fillId="25" borderId="11" xfId="49" applyNumberFormat="1" applyFont="1" applyFill="1" applyBorder="1" applyAlignment="1"/>
    <xf numFmtId="0" fontId="22" fillId="0" borderId="0" xfId="0" applyNumberFormat="1" applyFont="1" applyFill="1" applyBorder="1" applyAlignment="1">
      <alignment horizontal="right"/>
    </xf>
    <xf numFmtId="182" fontId="23" fillId="0" borderId="0" xfId="49" applyNumberFormat="1" applyFont="1" applyFill="1" applyAlignment="1">
      <alignment horizontal="center"/>
    </xf>
    <xf numFmtId="186" fontId="23" fillId="0" borderId="11" xfId="63" applyNumberFormat="1" applyFont="1" applyFill="1" applyBorder="1" applyAlignment="1">
      <alignment horizontal="right"/>
    </xf>
    <xf numFmtId="0" fontId="23" fillId="0" borderId="0" xfId="48" applyFont="1" applyFill="1" applyBorder="1" applyAlignment="1">
      <alignment horizontal="left" vertical="top"/>
    </xf>
    <xf numFmtId="178" fontId="22" fillId="0" borderId="0" xfId="48" applyNumberFormat="1" applyFont="1" applyFill="1" applyBorder="1" applyAlignment="1">
      <alignment horizontal="right" vertical="top"/>
    </xf>
    <xf numFmtId="0" fontId="22" fillId="0" borderId="0" xfId="48" applyFont="1" applyFill="1" applyBorder="1" applyAlignment="1" applyProtection="1">
      <alignment horizontal="left" vertical="top"/>
    </xf>
    <xf numFmtId="0" fontId="23" fillId="0" borderId="0" xfId="44" applyFont="1" applyFill="1" applyBorder="1" applyAlignment="1" applyProtection="1">
      <alignment horizontal="justify" vertical="center"/>
    </xf>
    <xf numFmtId="0" fontId="23" fillId="0" borderId="0" xfId="48" applyFont="1" applyFill="1" applyBorder="1" applyAlignment="1">
      <alignment horizontal="right" vertical="center"/>
    </xf>
    <xf numFmtId="0" fontId="23" fillId="0" borderId="0" xfId="48" applyNumberFormat="1" applyFont="1" applyFill="1" applyAlignment="1">
      <alignment horizontal="center"/>
    </xf>
    <xf numFmtId="0" fontId="23" fillId="0" borderId="0" xfId="63" applyNumberFormat="1" applyFont="1" applyFill="1" applyAlignment="1" applyProtection="1">
      <alignment horizontal="center" wrapText="1"/>
    </xf>
    <xf numFmtId="0" fontId="23" fillId="0" borderId="0" xfId="48" applyNumberFormat="1" applyFont="1" applyFill="1" applyBorder="1" applyAlignment="1">
      <alignment horizontal="center" wrapText="1"/>
    </xf>
    <xf numFmtId="0" fontId="23" fillId="0" borderId="0" xfId="48" applyNumberFormat="1" applyFont="1" applyFill="1" applyBorder="1" applyAlignment="1" applyProtection="1">
      <alignment horizontal="center" wrapText="1"/>
    </xf>
    <xf numFmtId="0" fontId="23" fillId="0" borderId="0" xfId="48" applyNumberFormat="1" applyFont="1" applyFill="1" applyBorder="1" applyAlignment="1" applyProtection="1">
      <alignment horizontal="center"/>
    </xf>
    <xf numFmtId="0" fontId="23" fillId="0" borderId="0" xfId="48" applyNumberFormat="1" applyFont="1" applyFill="1" applyBorder="1" applyAlignment="1">
      <alignment horizontal="center"/>
    </xf>
    <xf numFmtId="0" fontId="23" fillId="0" borderId="0" xfId="48" applyNumberFormat="1" applyFont="1" applyFill="1" applyAlignment="1" applyProtection="1">
      <alignment horizontal="center"/>
    </xf>
    <xf numFmtId="0" fontId="23" fillId="0" borderId="0" xfId="63" applyNumberFormat="1" applyFont="1" applyFill="1" applyBorder="1" applyAlignment="1">
      <alignment horizontal="center" wrapText="1"/>
    </xf>
    <xf numFmtId="0" fontId="22" fillId="0" borderId="0" xfId="0" applyFont="1" applyFill="1" applyBorder="1" applyAlignment="1">
      <alignment horizontal="center" vertical="top"/>
    </xf>
    <xf numFmtId="0" fontId="23" fillId="0" borderId="0" xfId="48" applyFont="1" applyFill="1" applyBorder="1" applyAlignment="1">
      <alignment horizontal="center"/>
    </xf>
    <xf numFmtId="0" fontId="23" fillId="0" borderId="0" xfId="48" applyFont="1" applyFill="1" applyBorder="1" applyAlignment="1">
      <alignment horizontal="center" vertical="center"/>
    </xf>
    <xf numFmtId="0" fontId="23" fillId="0" borderId="0" xfId="44" applyNumberFormat="1" applyFont="1" applyFill="1" applyBorder="1" applyAlignment="1">
      <alignment horizontal="center"/>
    </xf>
    <xf numFmtId="0" fontId="23" fillId="0" borderId="0" xfId="44" applyFont="1" applyFill="1" applyBorder="1" applyAlignment="1">
      <alignment horizontal="center"/>
    </xf>
    <xf numFmtId="0" fontId="22" fillId="0" borderId="0" xfId="53" applyFont="1" applyFill="1" applyBorder="1" applyAlignment="1" applyProtection="1">
      <alignment horizontal="left" vertical="top"/>
    </xf>
    <xf numFmtId="0" fontId="23" fillId="0" borderId="0" xfId="63" applyNumberFormat="1" applyFont="1" applyFill="1" applyBorder="1" applyAlignment="1">
      <alignment horizontal="center"/>
    </xf>
    <xf numFmtId="0" fontId="22" fillId="0" borderId="0" xfId="0" applyFont="1" applyFill="1" applyBorder="1" applyAlignment="1">
      <alignment vertical="top"/>
    </xf>
    <xf numFmtId="0" fontId="25" fillId="0" borderId="0" xfId="0" applyFont="1" applyFill="1" applyAlignment="1">
      <alignment horizontal="center"/>
    </xf>
    <xf numFmtId="0" fontId="46" fillId="0" borderId="0" xfId="49" applyFont="1" applyFill="1" applyAlignment="1">
      <alignment horizontal="left" vertical="top" wrapText="1"/>
    </xf>
    <xf numFmtId="0" fontId="23" fillId="0" borderId="0" xfId="44" applyFont="1" applyFill="1" applyAlignment="1">
      <alignment horizontal="left" vertical="top"/>
    </xf>
    <xf numFmtId="0" fontId="23" fillId="0" borderId="0" xfId="44" applyFont="1" applyFill="1" applyBorder="1" applyAlignment="1">
      <alignment horizontal="left" vertical="top" wrapText="1"/>
    </xf>
    <xf numFmtId="0" fontId="46" fillId="0" borderId="0" xfId="44" applyFont="1" applyFill="1" applyBorder="1" applyAlignment="1">
      <alignment horizontal="left" vertical="top" wrapText="1"/>
    </xf>
    <xf numFmtId="0" fontId="23" fillId="0" borderId="0" xfId="69"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22" fillId="0" borderId="0" xfId="47" applyFont="1" applyFill="1" applyBorder="1" applyAlignment="1" applyProtection="1">
      <alignment horizontal="right" vertical="top"/>
    </xf>
    <xf numFmtId="0" fontId="22" fillId="0" borderId="0" xfId="47" applyFont="1" applyFill="1" applyBorder="1" applyAlignment="1" applyProtection="1">
      <alignment horizontal="left" vertical="top" wrapText="1"/>
    </xf>
    <xf numFmtId="174" fontId="22" fillId="0" borderId="0" xfId="47" applyNumberFormat="1" applyFont="1" applyFill="1" applyBorder="1" applyAlignment="1" applyProtection="1">
      <alignment horizontal="right" vertical="top"/>
    </xf>
    <xf numFmtId="49" fontId="22" fillId="0" borderId="0" xfId="47" applyNumberFormat="1" applyFont="1" applyFill="1" applyBorder="1" applyAlignment="1" applyProtection="1">
      <alignment horizontal="right" vertical="top"/>
    </xf>
    <xf numFmtId="0" fontId="22" fillId="0" borderId="0" xfId="47" applyFont="1" applyFill="1" applyAlignment="1" applyProtection="1">
      <alignment horizontal="right" vertical="top"/>
    </xf>
    <xf numFmtId="172" fontId="22" fillId="0" borderId="0" xfId="47" applyNumberFormat="1" applyFont="1" applyFill="1" applyBorder="1" applyAlignment="1" applyProtection="1">
      <alignment horizontal="right" vertical="top"/>
    </xf>
    <xf numFmtId="169" fontId="23" fillId="0" borderId="0" xfId="47" applyNumberFormat="1" applyFont="1" applyFill="1" applyBorder="1" applyAlignment="1" applyProtection="1">
      <alignment horizontal="right" vertical="top"/>
    </xf>
    <xf numFmtId="169" fontId="23" fillId="0" borderId="0" xfId="47" applyNumberFormat="1" applyFont="1" applyFill="1" applyAlignment="1" applyProtection="1">
      <alignment horizontal="right" vertical="top"/>
    </xf>
    <xf numFmtId="0" fontId="23" fillId="0" borderId="0" xfId="47" applyFont="1" applyFill="1" applyAlignment="1" applyProtection="1">
      <alignment horizontal="left" vertical="top" wrapText="1"/>
    </xf>
    <xf numFmtId="0" fontId="23" fillId="0" borderId="11" xfId="63" applyNumberFormat="1" applyFont="1" applyFill="1" applyBorder="1" applyAlignment="1" applyProtection="1"/>
    <xf numFmtId="0" fontId="23" fillId="0" borderId="0" xfId="63" applyNumberFormat="1" applyFont="1" applyFill="1" applyBorder="1" applyAlignment="1" applyProtection="1"/>
    <xf numFmtId="173" fontId="22" fillId="0" borderId="0" xfId="47" applyNumberFormat="1" applyFont="1" applyFill="1" applyBorder="1" applyAlignment="1" applyProtection="1">
      <alignment horizontal="right" vertical="top"/>
    </xf>
    <xf numFmtId="171" fontId="23" fillId="0" borderId="0" xfId="47" applyNumberFormat="1" applyFont="1" applyFill="1" applyAlignment="1" applyProtection="1">
      <alignment horizontal="right" vertical="top"/>
    </xf>
    <xf numFmtId="0" fontId="23" fillId="0" borderId="10" xfId="63" applyNumberFormat="1" applyFont="1" applyFill="1" applyBorder="1" applyAlignment="1" applyProtection="1"/>
    <xf numFmtId="171" fontId="23" fillId="0" borderId="0" xfId="64" applyNumberFormat="1" applyFont="1" applyFill="1" applyBorder="1" applyAlignment="1" applyProtection="1">
      <alignment horizontal="right" vertical="top" wrapText="1"/>
    </xf>
    <xf numFmtId="0" fontId="22" fillId="0" borderId="11" xfId="64" applyFont="1" applyFill="1" applyBorder="1" applyAlignment="1" applyProtection="1">
      <alignment horizontal="left" vertical="top" wrapText="1"/>
    </xf>
    <xf numFmtId="164" fontId="23" fillId="0" borderId="0" xfId="63" applyFont="1" applyFill="1" applyAlignment="1" applyProtection="1"/>
    <xf numFmtId="0" fontId="23" fillId="0" borderId="0" xfId="47" applyNumberFormat="1" applyFont="1" applyFill="1" applyAlignment="1" applyProtection="1"/>
    <xf numFmtId="164" fontId="23" fillId="0" borderId="0" xfId="63" applyFont="1" applyFill="1" applyBorder="1" applyAlignment="1" applyProtection="1">
      <alignment wrapText="1"/>
    </xf>
    <xf numFmtId="164" fontId="23" fillId="0" borderId="0" xfId="63" applyFont="1" applyFill="1" applyAlignment="1" applyProtection="1">
      <alignment wrapText="1"/>
    </xf>
    <xf numFmtId="0" fontId="23" fillId="0" borderId="0" xfId="64" applyNumberFormat="1" applyFont="1" applyFill="1" applyAlignment="1" applyProtection="1">
      <alignment wrapText="1"/>
    </xf>
    <xf numFmtId="0" fontId="23" fillId="0" borderId="11" xfId="64" applyFont="1" applyFill="1" applyBorder="1" applyAlignment="1" applyProtection="1">
      <alignment horizontal="left" vertical="top" wrapText="1"/>
    </xf>
    <xf numFmtId="0" fontId="22" fillId="0" borderId="0" xfId="0" applyFont="1" applyFill="1" applyAlignment="1">
      <alignment wrapText="1"/>
    </xf>
    <xf numFmtId="0" fontId="25" fillId="0" borderId="0" xfId="0" applyFont="1" applyFill="1" applyBorder="1" applyAlignment="1">
      <alignment horizontal="right" wrapText="1"/>
    </xf>
    <xf numFmtId="0" fontId="23" fillId="25" borderId="12" xfId="49" applyFont="1" applyFill="1" applyBorder="1" applyAlignment="1">
      <alignment vertical="top" wrapText="1"/>
    </xf>
    <xf numFmtId="0" fontId="23" fillId="0" borderId="0" xfId="44" applyFont="1" applyFill="1" applyAlignment="1">
      <alignment wrapText="1"/>
    </xf>
    <xf numFmtId="0" fontId="23" fillId="25" borderId="0" xfId="49" applyFont="1" applyFill="1" applyBorder="1" applyAlignment="1">
      <alignment wrapText="1"/>
    </xf>
    <xf numFmtId="0" fontId="23" fillId="25" borderId="0" xfId="49" applyFont="1" applyFill="1" applyBorder="1" applyAlignment="1">
      <alignment horizontal="right" wrapText="1"/>
    </xf>
    <xf numFmtId="0" fontId="23" fillId="25" borderId="0" xfId="49" applyFont="1" applyFill="1" applyAlignment="1">
      <alignment wrapText="1"/>
    </xf>
    <xf numFmtId="167" fontId="47" fillId="0" borderId="0" xfId="49" applyNumberFormat="1" applyFont="1" applyFill="1" applyBorder="1" applyAlignment="1">
      <alignment horizontal="right" vertical="top" wrapText="1"/>
    </xf>
    <xf numFmtId="49" fontId="47" fillId="0" borderId="11" xfId="49" applyNumberFormat="1" applyFont="1" applyFill="1" applyBorder="1" applyAlignment="1">
      <alignment horizontal="right" vertical="top" wrapText="1"/>
    </xf>
    <xf numFmtId="0" fontId="46" fillId="0" borderId="11" xfId="49" applyFont="1" applyFill="1" applyBorder="1" applyAlignment="1">
      <alignment vertical="top"/>
    </xf>
    <xf numFmtId="0" fontId="46" fillId="0" borderId="11" xfId="44" applyNumberFormat="1" applyFont="1" applyFill="1" applyBorder="1" applyAlignment="1">
      <alignment horizontal="right"/>
    </xf>
    <xf numFmtId="0" fontId="22" fillId="0" borderId="0" xfId="53" applyNumberFormat="1" applyFont="1" applyFill="1" applyAlignment="1" applyProtection="1">
      <alignment horizontal="left"/>
    </xf>
    <xf numFmtId="0" fontId="23" fillId="0" borderId="0" xfId="49" applyNumberFormat="1" applyFont="1" applyFill="1" applyBorder="1" applyAlignment="1" applyProtection="1">
      <alignment horizontal="right" vertical="top"/>
    </xf>
    <xf numFmtId="0" fontId="23" fillId="0" borderId="10" xfId="53" applyNumberFormat="1" applyFont="1" applyFill="1" applyBorder="1" applyAlignment="1" applyProtection="1">
      <alignment horizontal="left" vertical="center"/>
    </xf>
    <xf numFmtId="0" fontId="23" fillId="0" borderId="10" xfId="53" applyNumberFormat="1" applyFont="1" applyFill="1" applyBorder="1" applyAlignment="1" applyProtection="1">
      <alignment horizontal="right" vertical="center"/>
    </xf>
    <xf numFmtId="0" fontId="22" fillId="0" borderId="10" xfId="53" applyNumberFormat="1" applyFont="1" applyFill="1" applyBorder="1" applyAlignment="1" applyProtection="1">
      <alignment horizontal="left" vertical="center" wrapText="1"/>
    </xf>
    <xf numFmtId="0" fontId="23" fillId="0" borderId="0" xfId="53" applyNumberFormat="1" applyFont="1" applyFill="1" applyBorder="1" applyAlignment="1" applyProtection="1">
      <alignment horizontal="center" vertical="top"/>
    </xf>
    <xf numFmtId="0" fontId="23" fillId="0" borderId="0" xfId="53" applyFont="1" applyFill="1" applyBorder="1" applyAlignment="1">
      <alignment vertical="top"/>
    </xf>
    <xf numFmtId="0" fontId="23" fillId="0" borderId="0" xfId="49" applyFont="1" applyFill="1" applyBorder="1" applyAlignment="1">
      <alignment horizontal="left" vertical="top" wrapText="1"/>
    </xf>
    <xf numFmtId="0" fontId="23" fillId="0" borderId="0" xfId="49" applyFont="1" applyFill="1" applyAlignment="1">
      <alignment horizontal="left" vertical="top" wrapText="1"/>
    </xf>
    <xf numFmtId="0" fontId="23" fillId="0" borderId="0" xfId="49" applyFont="1" applyFill="1" applyBorder="1" applyAlignment="1" applyProtection="1">
      <alignment horizontal="left" vertical="top" wrapText="1"/>
    </xf>
    <xf numFmtId="0" fontId="47" fillId="0" borderId="10" xfId="44" applyFont="1" applyFill="1" applyBorder="1" applyAlignment="1">
      <alignment vertical="top" wrapText="1"/>
    </xf>
    <xf numFmtId="166" fontId="23" fillId="0" borderId="0" xfId="70" applyFont="1" applyFill="1" applyBorder="1" applyAlignment="1">
      <alignment horizontal="left" vertical="top"/>
    </xf>
    <xf numFmtId="49" fontId="22" fillId="25" borderId="0" xfId="96" applyNumberFormat="1" applyFont="1" applyFill="1" applyAlignment="1">
      <alignment horizontal="right" vertical="top"/>
    </xf>
    <xf numFmtId="166" fontId="22" fillId="25" borderId="10" xfId="70" applyFont="1" applyFill="1" applyBorder="1" applyAlignment="1">
      <alignment horizontal="right" vertical="top" wrapText="1"/>
    </xf>
    <xf numFmtId="0" fontId="23" fillId="0" borderId="0" xfId="49" applyNumberFormat="1" applyFont="1" applyFill="1" applyBorder="1" applyAlignment="1" applyProtection="1">
      <alignment horizontal="center" vertical="top"/>
    </xf>
    <xf numFmtId="0" fontId="46" fillId="0" borderId="0" xfId="49" applyFont="1" applyFill="1" applyAlignment="1">
      <alignment horizontal="center" vertical="top"/>
    </xf>
    <xf numFmtId="0" fontId="46" fillId="0" borderId="0" xfId="49" applyNumberFormat="1" applyFont="1" applyFill="1" applyBorder="1" applyAlignment="1">
      <alignment horizontal="center" vertical="top" wrapText="1"/>
    </xf>
    <xf numFmtId="0" fontId="22" fillId="0" borderId="0" xfId="44" applyFont="1" applyFill="1" applyAlignment="1" applyProtection="1">
      <alignment horizontal="left" vertical="center"/>
    </xf>
    <xf numFmtId="0" fontId="46" fillId="0" borderId="0" xfId="44" applyNumberFormat="1" applyFont="1" applyFill="1" applyAlignment="1">
      <alignment vertical="center"/>
    </xf>
    <xf numFmtId="164" fontId="46" fillId="0" borderId="0" xfId="63" applyFont="1" applyFill="1" applyAlignment="1">
      <alignment horizontal="right" vertical="center"/>
    </xf>
    <xf numFmtId="0" fontId="46" fillId="0" borderId="0" xfId="44" applyFont="1" applyFill="1" applyAlignment="1">
      <alignment vertical="center"/>
    </xf>
    <xf numFmtId="0" fontId="22" fillId="0" borderId="0" xfId="44" applyFont="1" applyFill="1" applyAlignment="1">
      <alignment vertical="center"/>
    </xf>
    <xf numFmtId="175" fontId="22" fillId="0" borderId="0" xfId="44" applyNumberFormat="1" applyFont="1" applyFill="1" applyBorder="1" applyAlignment="1">
      <alignment vertical="center"/>
    </xf>
    <xf numFmtId="0" fontId="22" fillId="0" borderId="0" xfId="44" applyFont="1" applyFill="1" applyBorder="1" applyAlignment="1" applyProtection="1">
      <alignment horizontal="left" vertical="center"/>
    </xf>
    <xf numFmtId="0" fontId="23" fillId="0" borderId="0" xfId="44" applyFont="1" applyFill="1" applyAlignment="1" applyProtection="1">
      <alignment horizontal="left" vertical="center"/>
    </xf>
    <xf numFmtId="171" fontId="23" fillId="0" borderId="0" xfId="44" applyNumberFormat="1" applyFont="1" applyFill="1" applyAlignment="1">
      <alignment horizontal="right" vertical="center"/>
    </xf>
    <xf numFmtId="0" fontId="23" fillId="0" borderId="0" xfId="44" applyNumberFormat="1" applyFont="1" applyFill="1" applyAlignment="1" applyProtection="1">
      <alignment horizontal="left" vertical="center"/>
    </xf>
    <xf numFmtId="0" fontId="46" fillId="0" borderId="11" xfId="44" applyNumberFormat="1" applyFont="1" applyFill="1" applyBorder="1" applyAlignment="1" applyProtection="1">
      <alignment horizontal="right" vertical="center"/>
    </xf>
    <xf numFmtId="0" fontId="46" fillId="0" borderId="11" xfId="63" applyNumberFormat="1" applyFont="1" applyFill="1" applyBorder="1" applyAlignment="1" applyProtection="1">
      <alignment horizontal="right" vertical="center" wrapText="1"/>
    </xf>
    <xf numFmtId="164" fontId="46" fillId="0" borderId="11" xfId="63" applyFont="1" applyFill="1" applyBorder="1" applyAlignment="1" applyProtection="1">
      <alignment horizontal="right" vertical="center"/>
    </xf>
    <xf numFmtId="0" fontId="46" fillId="0" borderId="0" xfId="63" applyNumberFormat="1" applyFont="1" applyFill="1" applyBorder="1" applyAlignment="1" applyProtection="1">
      <alignment horizontal="right" vertical="center" wrapText="1"/>
    </xf>
    <xf numFmtId="0" fontId="46" fillId="0" borderId="10" xfId="44" applyNumberFormat="1" applyFont="1" applyFill="1" applyBorder="1" applyAlignment="1" applyProtection="1">
      <alignment horizontal="right" vertical="center"/>
    </xf>
    <xf numFmtId="0" fontId="46" fillId="0" borderId="10" xfId="63" applyNumberFormat="1" applyFont="1" applyFill="1" applyBorder="1" applyAlignment="1" applyProtection="1">
      <alignment horizontal="right" vertical="center" wrapText="1"/>
    </xf>
    <xf numFmtId="43" fontId="46" fillId="0" borderId="10" xfId="28" applyFont="1" applyFill="1" applyBorder="1" applyAlignment="1" applyProtection="1">
      <alignment horizontal="right" vertical="center" wrapText="1"/>
    </xf>
    <xf numFmtId="0" fontId="46" fillId="0" borderId="0" xfId="44" applyNumberFormat="1" applyFont="1" applyFill="1" applyBorder="1" applyAlignment="1" applyProtection="1">
      <alignment horizontal="right" vertical="center"/>
    </xf>
    <xf numFmtId="175" fontId="22" fillId="0" borderId="0" xfId="44" applyNumberFormat="1" applyFont="1" applyFill="1" applyAlignment="1">
      <alignment vertical="center"/>
    </xf>
    <xf numFmtId="0" fontId="46" fillId="0" borderId="0" xfId="44" applyNumberFormat="1" applyFont="1" applyFill="1" applyAlignment="1" applyProtection="1">
      <alignment horizontal="right" vertical="center"/>
    </xf>
    <xf numFmtId="0" fontId="46" fillId="0" borderId="0" xfId="63" applyNumberFormat="1" applyFont="1" applyFill="1" applyAlignment="1" applyProtection="1">
      <alignment horizontal="right" vertical="center" wrapText="1"/>
    </xf>
    <xf numFmtId="164" fontId="46" fillId="0" borderId="0" xfId="63" applyFont="1" applyFill="1" applyAlignment="1" applyProtection="1">
      <alignment horizontal="right" vertical="center"/>
    </xf>
    <xf numFmtId="164" fontId="46" fillId="0" borderId="10" xfId="63" applyFont="1" applyFill="1" applyBorder="1" applyAlignment="1" applyProtection="1">
      <alignment horizontal="right" vertical="center"/>
    </xf>
    <xf numFmtId="0" fontId="23" fillId="0" borderId="10" xfId="44" applyFont="1" applyFill="1" applyBorder="1" applyAlignment="1">
      <alignment vertical="center"/>
    </xf>
    <xf numFmtId="0" fontId="22" fillId="0" borderId="10" xfId="44" applyFont="1" applyFill="1" applyBorder="1" applyAlignment="1" applyProtection="1">
      <alignment horizontal="left" vertical="center"/>
    </xf>
    <xf numFmtId="0" fontId="23" fillId="0" borderId="0" xfId="69" applyFont="1" applyFill="1" applyBorder="1" applyAlignment="1">
      <alignment horizontal="left" vertical="center"/>
    </xf>
    <xf numFmtId="0" fontId="23" fillId="0" borderId="0" xfId="69" applyFont="1" applyFill="1" applyBorder="1" applyAlignment="1">
      <alignment horizontal="left" vertical="center" wrapText="1"/>
    </xf>
    <xf numFmtId="0" fontId="23" fillId="0" borderId="0" xfId="44" applyFont="1" applyFill="1" applyBorder="1" applyAlignment="1">
      <alignment horizontal="center" vertical="top"/>
    </xf>
    <xf numFmtId="0" fontId="23" fillId="0" borderId="0" xfId="44" applyFont="1" applyFill="1" applyAlignment="1">
      <alignment horizontal="center" vertical="top" wrapText="1"/>
    </xf>
    <xf numFmtId="1" fontId="46" fillId="0" borderId="0" xfId="51" applyNumberFormat="1" applyFont="1" applyFill="1" applyBorder="1" applyAlignment="1" applyProtection="1">
      <alignment horizontal="center"/>
    </xf>
    <xf numFmtId="1" fontId="46" fillId="0" borderId="0" xfId="44" applyNumberFormat="1" applyFont="1" applyFill="1" applyBorder="1" applyAlignment="1">
      <alignment horizontal="center" wrapText="1"/>
    </xf>
    <xf numFmtId="1" fontId="46" fillId="0" borderId="0" xfId="44" applyNumberFormat="1" applyFont="1" applyFill="1" applyAlignment="1">
      <alignment horizontal="center" wrapText="1"/>
    </xf>
    <xf numFmtId="1" fontId="46" fillId="0" borderId="0" xfId="44" applyNumberFormat="1" applyFont="1" applyFill="1" applyBorder="1" applyAlignment="1" applyProtection="1">
      <alignment horizontal="center" wrapText="1"/>
    </xf>
    <xf numFmtId="0" fontId="46" fillId="0" borderId="0" xfId="44" applyNumberFormat="1" applyFont="1" applyFill="1" applyAlignment="1" applyProtection="1">
      <alignment horizontal="center" wrapText="1"/>
    </xf>
    <xf numFmtId="1" fontId="46" fillId="0" borderId="0" xfId="44" applyNumberFormat="1" applyFont="1" applyFill="1" applyAlignment="1" applyProtection="1">
      <alignment horizontal="center" wrapText="1"/>
    </xf>
    <xf numFmtId="0" fontId="23" fillId="0" borderId="0" xfId="49" applyFont="1" applyFill="1" applyBorder="1" applyAlignment="1">
      <alignment horizontal="left" vertical="top" wrapText="1"/>
    </xf>
    <xf numFmtId="0" fontId="46"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182" fontId="23" fillId="0" borderId="0" xfId="49" applyNumberFormat="1" applyFont="1" applyFill="1" applyBorder="1" applyAlignment="1" applyProtection="1">
      <alignment horizontal="center"/>
    </xf>
    <xf numFmtId="182" fontId="23" fillId="0" borderId="0" xfId="63" applyNumberFormat="1" applyFont="1" applyFill="1" applyBorder="1" applyAlignment="1" applyProtection="1">
      <alignment horizontal="center" wrapText="1"/>
    </xf>
    <xf numFmtId="182" fontId="23" fillId="0" borderId="0" xfId="53" applyNumberFormat="1" applyFont="1" applyFill="1" applyAlignment="1" applyProtection="1">
      <alignment horizontal="center"/>
    </xf>
    <xf numFmtId="182" fontId="23" fillId="0" borderId="0" xfId="53" applyNumberFormat="1" applyFont="1" applyFill="1" applyBorder="1" applyAlignment="1" applyProtection="1">
      <alignment horizontal="center"/>
    </xf>
    <xf numFmtId="0" fontId="23" fillId="0" borderId="0" xfId="49" applyNumberFormat="1" applyFont="1" applyFill="1" applyAlignment="1">
      <alignment horizontal="center"/>
    </xf>
    <xf numFmtId="0" fontId="23" fillId="0" borderId="0" xfId="49" applyFont="1" applyFill="1" applyAlignment="1">
      <alignment horizontal="center" vertical="top"/>
    </xf>
    <xf numFmtId="49" fontId="23" fillId="0" borderId="0" xfId="53" applyNumberFormat="1" applyFont="1" applyFill="1" applyBorder="1" applyAlignment="1">
      <alignment horizontal="right" vertical="top"/>
    </xf>
    <xf numFmtId="180" fontId="23" fillId="0" borderId="11" xfId="63" applyNumberFormat="1" applyFont="1" applyFill="1" applyBorder="1" applyAlignment="1" applyProtection="1">
      <alignment horizontal="right"/>
    </xf>
    <xf numFmtId="182" fontId="23" fillId="0" borderId="0" xfId="63" applyNumberFormat="1" applyFont="1" applyFill="1" applyBorder="1" applyAlignment="1" applyProtection="1">
      <alignment horizontal="center"/>
    </xf>
    <xf numFmtId="0" fontId="23" fillId="0" borderId="0" xfId="49" applyFont="1" applyFill="1" applyBorder="1" applyAlignment="1" applyProtection="1">
      <alignment horizontal="left" vertical="top" wrapText="1"/>
    </xf>
    <xf numFmtId="0" fontId="23" fillId="0" borderId="0" xfId="69"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46" fillId="25" borderId="0" xfId="49" applyFont="1" applyFill="1" applyBorder="1" applyAlignment="1">
      <alignment horizontal="left" vertical="top"/>
    </xf>
    <xf numFmtId="0" fontId="23" fillId="0" borderId="12" xfId="49" applyFont="1" applyFill="1" applyBorder="1" applyAlignment="1">
      <alignment horizontal="right" vertical="top" wrapText="1"/>
    </xf>
    <xf numFmtId="0" fontId="22" fillId="0" borderId="12" xfId="49" applyFont="1" applyFill="1" applyBorder="1" applyAlignment="1" applyProtection="1">
      <alignment horizontal="center" vertical="top" wrapText="1"/>
    </xf>
    <xf numFmtId="0" fontId="22" fillId="0" borderId="11" xfId="49" applyFont="1" applyFill="1" applyBorder="1"/>
    <xf numFmtId="0" fontId="22" fillId="0" borderId="11" xfId="49" applyFont="1" applyFill="1" applyBorder="1" applyAlignment="1">
      <alignment horizontal="center"/>
    </xf>
    <xf numFmtId="0" fontId="23" fillId="0" borderId="11" xfId="49" applyNumberFormat="1" applyFont="1" applyFill="1" applyBorder="1"/>
    <xf numFmtId="0" fontId="23" fillId="0" borderId="11" xfId="49" applyFont="1" applyFill="1" applyBorder="1"/>
    <xf numFmtId="183" fontId="22" fillId="0" borderId="0" xfId="44" applyNumberFormat="1" applyFont="1" applyFill="1" applyBorder="1" applyAlignment="1">
      <alignment horizontal="right" vertical="top" wrapText="1"/>
    </xf>
    <xf numFmtId="0" fontId="22" fillId="0" borderId="0" xfId="0" applyFont="1" applyFill="1" applyBorder="1" applyAlignment="1">
      <alignment horizontal="center" wrapText="1"/>
    </xf>
    <xf numFmtId="181" fontId="23" fillId="0" borderId="0" xfId="49" applyNumberFormat="1" applyFont="1" applyFill="1" applyAlignment="1">
      <alignment horizontal="right" vertical="top" wrapText="1"/>
    </xf>
    <xf numFmtId="181" fontId="23" fillId="0" borderId="0" xfId="49" applyNumberFormat="1" applyFont="1" applyFill="1" applyBorder="1" applyAlignment="1">
      <alignment horizontal="right" vertical="top" wrapText="1"/>
    </xf>
    <xf numFmtId="0" fontId="23" fillId="0" borderId="0" xfId="63" applyNumberFormat="1" applyFont="1" applyFill="1" applyBorder="1" applyAlignment="1" applyProtection="1">
      <alignment wrapText="1"/>
    </xf>
    <xf numFmtId="49" fontId="24"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49" fontId="23" fillId="0" borderId="0" xfId="0" applyNumberFormat="1" applyFont="1" applyFill="1" applyAlignment="1">
      <alignment horizontal="center"/>
    </xf>
    <xf numFmtId="49" fontId="25" fillId="0" borderId="0" xfId="0" applyNumberFormat="1" applyFont="1" applyFill="1" applyBorder="1" applyAlignment="1">
      <alignment horizontal="center"/>
    </xf>
    <xf numFmtId="49" fontId="23" fillId="0" borderId="0" xfId="44" applyNumberFormat="1" applyFont="1" applyFill="1" applyBorder="1" applyAlignment="1" applyProtection="1">
      <alignment horizontal="center"/>
    </xf>
    <xf numFmtId="49" fontId="23" fillId="0" borderId="0" xfId="44" applyNumberFormat="1" applyFont="1" applyFill="1" applyAlignment="1">
      <alignment horizontal="center" wrapText="1"/>
    </xf>
    <xf numFmtId="49" fontId="23" fillId="0" borderId="0" xfId="44" applyNumberFormat="1" applyFont="1" applyFill="1" applyBorder="1" applyAlignment="1">
      <alignment horizontal="center" wrapText="1"/>
    </xf>
    <xf numFmtId="49" fontId="23" fillId="0" borderId="0" xfId="63" applyNumberFormat="1" applyFont="1" applyFill="1" applyBorder="1" applyAlignment="1">
      <alignment horizontal="center" wrapText="1"/>
    </xf>
    <xf numFmtId="49" fontId="23" fillId="0" borderId="0" xfId="44" applyNumberFormat="1" applyFont="1" applyFill="1" applyBorder="1" applyAlignment="1" applyProtection="1">
      <alignment horizontal="center" wrapText="1"/>
    </xf>
    <xf numFmtId="49" fontId="23" fillId="0" borderId="0" xfId="63" applyNumberFormat="1" applyFont="1" applyFill="1" applyBorder="1" applyAlignment="1" applyProtection="1">
      <alignment horizontal="center" wrapText="1"/>
    </xf>
    <xf numFmtId="49" fontId="23" fillId="0" borderId="0" xfId="63" applyNumberFormat="1" applyFont="1" applyFill="1" applyAlignment="1" applyProtection="1">
      <alignment horizontal="center" wrapText="1"/>
    </xf>
    <xf numFmtId="49" fontId="23" fillId="0" borderId="0" xfId="49" applyNumberFormat="1" applyFont="1" applyFill="1" applyBorder="1" applyAlignment="1">
      <alignment horizontal="center" vertical="top"/>
    </xf>
    <xf numFmtId="49" fontId="46" fillId="0" borderId="0" xfId="44" applyNumberFormat="1" applyFont="1" applyFill="1" applyBorder="1" applyAlignment="1">
      <alignment horizontal="center"/>
    </xf>
    <xf numFmtId="49" fontId="46" fillId="0" borderId="0" xfId="48" applyNumberFormat="1" applyFont="1" applyFill="1" applyBorder="1" applyAlignment="1">
      <alignment horizontal="center" vertical="top" wrapText="1"/>
    </xf>
    <xf numFmtId="49" fontId="46" fillId="0" borderId="0" xfId="44" applyNumberFormat="1" applyFont="1" applyFill="1" applyAlignment="1">
      <alignment horizontal="center"/>
    </xf>
    <xf numFmtId="191" fontId="23" fillId="0" borderId="0" xfId="44" applyNumberFormat="1" applyFont="1" applyFill="1" applyBorder="1" applyAlignment="1">
      <alignment horizontal="right" vertical="top" wrapText="1"/>
    </xf>
    <xf numFmtId="0" fontId="23" fillId="25" borderId="11" xfId="69" applyNumberFormat="1" applyFont="1" applyFill="1" applyBorder="1" applyAlignment="1">
      <alignment horizontal="right" wrapText="1"/>
    </xf>
    <xf numFmtId="171" fontId="23" fillId="0" borderId="0" xfId="69" applyNumberFormat="1" applyFont="1" applyFill="1" applyBorder="1" applyAlignment="1">
      <alignment horizontal="right" vertical="top"/>
    </xf>
    <xf numFmtId="0" fontId="23" fillId="25" borderId="11" xfId="63" applyNumberFormat="1" applyFont="1" applyFill="1" applyBorder="1" applyAlignment="1" applyProtection="1">
      <alignment horizontal="right"/>
    </xf>
    <xf numFmtId="169" fontId="23" fillId="0" borderId="0" xfId="53" applyNumberFormat="1" applyFont="1" applyFill="1" applyBorder="1" applyAlignment="1">
      <alignment horizontal="right" vertical="top"/>
    </xf>
    <xf numFmtId="0" fontId="28" fillId="0" borderId="0" xfId="0" applyFont="1" applyAlignment="1">
      <alignment horizontal="justify" vertical="center"/>
    </xf>
    <xf numFmtId="0" fontId="22" fillId="0" borderId="0" xfId="47" applyFont="1" applyFill="1" applyAlignment="1" applyProtection="1">
      <alignment horizontal="center"/>
    </xf>
    <xf numFmtId="0" fontId="25" fillId="0" borderId="0" xfId="0" applyFont="1" applyFill="1" applyAlignment="1">
      <alignment horizontal="center" vertical="top"/>
    </xf>
    <xf numFmtId="0" fontId="23" fillId="0" borderId="0" xfId="51" applyNumberFormat="1" applyFont="1" applyFill="1" applyBorder="1" applyAlignment="1" applyProtection="1">
      <alignment horizontal="center"/>
    </xf>
    <xf numFmtId="0" fontId="23" fillId="0" borderId="0" xfId="49"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23" fillId="0" borderId="0" xfId="49" applyNumberFormat="1" applyFont="1" applyFill="1" applyBorder="1" applyAlignment="1">
      <alignment horizontal="left" vertical="top" wrapText="1"/>
    </xf>
    <xf numFmtId="0" fontId="23" fillId="0" borderId="0" xfId="49" applyFont="1" applyFill="1" applyBorder="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44" applyFont="1" applyFill="1" applyBorder="1" applyAlignment="1">
      <alignment horizontal="left" vertical="top" wrapText="1"/>
    </xf>
    <xf numFmtId="0" fontId="23" fillId="0" borderId="0" xfId="49" applyFont="1" applyFill="1" applyAlignment="1">
      <alignment horizontal="center"/>
    </xf>
    <xf numFmtId="0" fontId="22" fillId="0" borderId="0" xfId="49" applyFont="1" applyFill="1" applyBorder="1" applyAlignment="1" applyProtection="1">
      <alignment horizontal="center"/>
    </xf>
    <xf numFmtId="0" fontId="23" fillId="0" borderId="0" xfId="49" applyFont="1" applyFill="1" applyAlignment="1">
      <alignment horizontal="left" vertical="center" wrapText="1"/>
    </xf>
    <xf numFmtId="0" fontId="46" fillId="0" borderId="0" xfId="44"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44" applyFont="1" applyFill="1" applyBorder="1" applyAlignment="1">
      <alignment horizontal="left" vertical="center"/>
    </xf>
    <xf numFmtId="0" fontId="23" fillId="0" borderId="0" xfId="44" applyFont="1" applyFill="1" applyBorder="1" applyAlignment="1">
      <alignment horizontal="left" vertical="top"/>
    </xf>
    <xf numFmtId="0" fontId="23" fillId="0" borderId="0" xfId="44" applyFont="1" applyFill="1" applyBorder="1" applyAlignment="1" applyProtection="1">
      <alignment horizontal="left" vertical="top" wrapText="1"/>
    </xf>
    <xf numFmtId="0" fontId="46" fillId="0" borderId="0" xfId="49" applyFont="1" applyFill="1" applyBorder="1" applyAlignment="1">
      <alignment horizontal="right"/>
    </xf>
    <xf numFmtId="0" fontId="23" fillId="0" borderId="0" xfId="63" applyNumberFormat="1" applyFont="1" applyFill="1" applyAlignment="1" applyProtection="1"/>
    <xf numFmtId="175" fontId="22" fillId="0" borderId="0" xfId="49" applyNumberFormat="1" applyFont="1" applyFill="1" applyBorder="1" applyAlignment="1">
      <alignment horizontal="right" vertical="top"/>
    </xf>
    <xf numFmtId="0" fontId="22" fillId="0" borderId="0" xfId="49" applyFont="1" applyFill="1" applyBorder="1" applyAlignment="1" applyProtection="1">
      <alignment horizontal="left" vertical="top"/>
    </xf>
    <xf numFmtId="0" fontId="23" fillId="0" borderId="0" xfId="64" applyNumberFormat="1" applyFont="1" applyFill="1" applyBorder="1" applyAlignment="1" applyProtection="1">
      <alignment horizontal="center" wrapText="1"/>
    </xf>
    <xf numFmtId="0" fontId="23" fillId="0" borderId="0" xfId="64" applyNumberFormat="1" applyFont="1" applyFill="1" applyAlignment="1" applyProtection="1">
      <alignment horizontal="center" wrapText="1"/>
    </xf>
    <xf numFmtId="0" fontId="23" fillId="0" borderId="0" xfId="47" applyNumberFormat="1" applyFont="1" applyFill="1" applyBorder="1" applyAlignment="1" applyProtection="1">
      <alignment horizontal="center" wrapText="1"/>
    </xf>
    <xf numFmtId="0" fontId="23" fillId="0" borderId="0" xfId="0" applyFont="1" applyFill="1" applyBorder="1" applyAlignment="1">
      <alignment horizontal="center" vertical="center"/>
    </xf>
    <xf numFmtId="0" fontId="41" fillId="0" borderId="34" xfId="0" applyFont="1" applyFill="1" applyBorder="1" applyAlignment="1" applyProtection="1">
      <alignment horizontal="center" vertical="top" wrapText="1"/>
    </xf>
    <xf numFmtId="0" fontId="41" fillId="0" borderId="34" xfId="0" applyFont="1" applyFill="1" applyBorder="1" applyAlignment="1" applyProtection="1">
      <alignment horizontal="center" wrapText="1"/>
    </xf>
    <xf numFmtId="0" fontId="41" fillId="0" borderId="35" xfId="0" applyFont="1" applyFill="1" applyBorder="1" applyAlignment="1" applyProtection="1">
      <alignment horizontal="center" wrapText="1"/>
    </xf>
    <xf numFmtId="0" fontId="41" fillId="0" borderId="0" xfId="0" applyFont="1" applyFill="1" applyAlignment="1">
      <alignment wrapText="1"/>
    </xf>
    <xf numFmtId="0" fontId="25" fillId="0" borderId="0" xfId="0" applyFont="1" applyFill="1" applyAlignment="1">
      <alignment wrapText="1"/>
    </xf>
    <xf numFmtId="0" fontId="39" fillId="0" borderId="16" xfId="0" applyNumberFormat="1" applyFont="1" applyFill="1" applyBorder="1" applyAlignment="1">
      <alignment vertical="center" wrapText="1"/>
    </xf>
    <xf numFmtId="0" fontId="39" fillId="0" borderId="21" xfId="0" applyNumberFormat="1" applyFont="1" applyFill="1" applyBorder="1" applyAlignment="1">
      <alignment vertical="center" wrapText="1"/>
    </xf>
    <xf numFmtId="0" fontId="24" fillId="0" borderId="0" xfId="28" applyNumberFormat="1" applyFont="1" applyFill="1" applyBorder="1" applyAlignment="1" applyProtection="1">
      <alignment horizontal="right" wrapText="1"/>
    </xf>
    <xf numFmtId="0" fontId="24" fillId="0" borderId="0" xfId="0" applyNumberFormat="1" applyFont="1" applyFill="1" applyBorder="1" applyAlignment="1">
      <alignment horizontal="right"/>
    </xf>
    <xf numFmtId="43" fontId="24" fillId="0" borderId="0" xfId="28" applyFont="1" applyFill="1" applyBorder="1" applyAlignment="1" applyProtection="1">
      <alignment horizontal="right" wrapText="1"/>
    </xf>
    <xf numFmtId="2" fontId="28" fillId="0" borderId="0" xfId="0" applyNumberFormat="1" applyFont="1"/>
    <xf numFmtId="0" fontId="28" fillId="0" borderId="14" xfId="0" applyFont="1" applyFill="1" applyBorder="1" applyAlignment="1" applyProtection="1">
      <alignment horizontal="left" vertical="top" wrapText="1"/>
    </xf>
    <xf numFmtId="2" fontId="28" fillId="25" borderId="14" xfId="0" applyNumberFormat="1" applyFont="1" applyFill="1" applyBorder="1" applyAlignment="1">
      <alignment horizontal="right"/>
    </xf>
    <xf numFmtId="0" fontId="29" fillId="0" borderId="14" xfId="0" applyFont="1" applyBorder="1" applyAlignment="1">
      <alignment horizontal="right" vertical="center" wrapText="1"/>
    </xf>
    <xf numFmtId="2" fontId="29" fillId="0" borderId="14" xfId="0" applyNumberFormat="1" applyFont="1" applyFill="1" applyBorder="1"/>
    <xf numFmtId="2" fontId="28" fillId="0" borderId="14" xfId="0" applyNumberFormat="1" applyFont="1" applyBorder="1" applyAlignment="1">
      <alignment horizontal="right" vertical="center"/>
    </xf>
    <xf numFmtId="2" fontId="28" fillId="0" borderId="14" xfId="0" applyNumberFormat="1" applyFont="1" applyBorder="1" applyAlignment="1">
      <alignment horizontal="right"/>
    </xf>
    <xf numFmtId="2" fontId="29" fillId="0" borderId="14" xfId="0" applyNumberFormat="1" applyFont="1" applyBorder="1" applyAlignment="1">
      <alignment horizontal="right"/>
    </xf>
    <xf numFmtId="0" fontId="29" fillId="0" borderId="14" xfId="0" applyFont="1" applyBorder="1" applyAlignment="1" applyProtection="1">
      <alignment horizontal="center" vertical="center" wrapText="1"/>
    </xf>
    <xf numFmtId="0" fontId="29" fillId="25" borderId="14" xfId="0" applyFont="1" applyFill="1" applyBorder="1" applyAlignment="1" applyProtection="1">
      <alignment horizontal="center" vertical="center" wrapText="1"/>
    </xf>
    <xf numFmtId="0" fontId="32" fillId="0" borderId="14" xfId="0" applyFont="1" applyBorder="1" applyAlignment="1">
      <alignment horizontal="right" vertical="center" wrapText="1"/>
    </xf>
    <xf numFmtId="0" fontId="40" fillId="0" borderId="26"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1" fillId="0" borderId="37" xfId="0" applyFont="1" applyFill="1" applyBorder="1" applyAlignment="1">
      <alignment horizontal="center" wrapText="1"/>
    </xf>
    <xf numFmtId="0" fontId="40" fillId="0" borderId="38"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horizontal="right" vertical="center" wrapText="1"/>
    </xf>
    <xf numFmtId="43" fontId="23" fillId="0" borderId="14" xfId="28" applyFont="1" applyFill="1" applyBorder="1" applyAlignment="1">
      <alignment horizontal="right" vertical="center" wrapText="1"/>
    </xf>
    <xf numFmtId="0" fontId="23" fillId="0" borderId="11" xfId="47" applyFont="1" applyFill="1" applyBorder="1" applyProtection="1"/>
    <xf numFmtId="167" fontId="23" fillId="0" borderId="11" xfId="53" applyNumberFormat="1" applyFont="1" applyFill="1" applyBorder="1" applyAlignment="1" applyProtection="1">
      <alignment horizontal="right" vertical="top"/>
    </xf>
    <xf numFmtId="0" fontId="23" fillId="0" borderId="11" xfId="53" applyFont="1" applyFill="1" applyBorder="1" applyAlignment="1" applyProtection="1">
      <alignment horizontal="left" vertical="top" wrapText="1"/>
    </xf>
    <xf numFmtId="49" fontId="23" fillId="0" borderId="11" xfId="53" applyNumberFormat="1" applyFont="1" applyFill="1" applyBorder="1" applyAlignment="1">
      <alignment horizontal="right" vertical="top" wrapText="1"/>
    </xf>
    <xf numFmtId="0" fontId="23" fillId="0" borderId="0" xfId="49" applyFont="1" applyFill="1" applyAlignment="1" applyProtection="1">
      <alignment horizontal="left" wrapText="1"/>
    </xf>
    <xf numFmtId="164" fontId="23" fillId="0" borderId="11" xfId="63" applyNumberFormat="1" applyFont="1" applyFill="1" applyBorder="1" applyAlignment="1" applyProtection="1">
      <alignment horizontal="right"/>
    </xf>
    <xf numFmtId="0" fontId="23" fillId="0" borderId="0" xfId="63" applyNumberFormat="1" applyFont="1" applyFill="1" applyBorder="1" applyAlignment="1" applyProtection="1">
      <alignment horizontal="center"/>
    </xf>
    <xf numFmtId="167" fontId="23" fillId="0" borderId="11" xfId="49" applyNumberFormat="1" applyFont="1" applyFill="1" applyBorder="1" applyAlignment="1">
      <alignment horizontal="right" vertical="top" wrapText="1"/>
    </xf>
    <xf numFmtId="0" fontId="23" fillId="0" borderId="11" xfId="53" applyFont="1" applyFill="1" applyBorder="1" applyAlignment="1">
      <alignment horizontal="left" vertical="top"/>
    </xf>
    <xf numFmtId="0" fontId="23" fillId="0" borderId="11" xfId="95" applyFont="1" applyFill="1" applyBorder="1" applyAlignment="1">
      <alignment horizontal="left" vertical="top" wrapText="1"/>
    </xf>
    <xf numFmtId="0" fontId="24" fillId="0" borderId="11" xfId="95" applyFont="1" applyFill="1" applyBorder="1" applyAlignment="1" applyProtection="1">
      <alignment horizontal="left" vertical="top" wrapText="1"/>
    </xf>
    <xf numFmtId="0" fontId="23" fillId="0" borderId="11" xfId="44" applyFont="1" applyFill="1" applyBorder="1" applyAlignment="1">
      <alignment horizontal="right" vertical="top" wrapText="1"/>
    </xf>
    <xf numFmtId="0" fontId="48" fillId="0" borderId="0" xfId="53" applyFont="1" applyFill="1" applyBorder="1" applyAlignment="1">
      <alignment vertical="top"/>
    </xf>
    <xf numFmtId="0" fontId="50" fillId="0" borderId="0" xfId="44" applyFont="1" applyFill="1" applyBorder="1" applyAlignment="1" applyProtection="1">
      <alignment horizontal="left" vertical="top"/>
    </xf>
    <xf numFmtId="49" fontId="22" fillId="0" borderId="0" xfId="53" applyNumberFormat="1" applyFont="1" applyFill="1" applyBorder="1" applyAlignment="1">
      <alignment horizontal="right" vertical="top"/>
    </xf>
    <xf numFmtId="0" fontId="22" fillId="0" borderId="0" xfId="53" applyFont="1" applyFill="1" applyBorder="1" applyAlignment="1">
      <alignment horizontal="left" vertical="top"/>
    </xf>
    <xf numFmtId="0" fontId="23" fillId="0" borderId="0" xfId="48" applyNumberFormat="1" applyFont="1" applyFill="1" applyBorder="1" applyAlignment="1" applyProtection="1">
      <alignment horizontal="center" vertical="top"/>
    </xf>
    <xf numFmtId="0" fontId="23" fillId="0" borderId="0" xfId="63" applyNumberFormat="1" applyFont="1" applyFill="1" applyBorder="1" applyAlignment="1" applyProtection="1">
      <alignment horizontal="center" vertical="top" wrapText="1"/>
    </xf>
    <xf numFmtId="0" fontId="23" fillId="0" borderId="0" xfId="63" applyNumberFormat="1" applyFont="1" applyFill="1" applyBorder="1" applyAlignment="1">
      <alignment horizontal="center" vertical="top"/>
    </xf>
    <xf numFmtId="0" fontId="23" fillId="0" borderId="11" xfId="48" applyFont="1" applyFill="1" applyBorder="1" applyAlignment="1">
      <alignment horizontal="left" vertical="top" wrapText="1"/>
    </xf>
    <xf numFmtId="178" fontId="23" fillId="0" borderId="11" xfId="48" applyNumberFormat="1" applyFont="1" applyFill="1" applyBorder="1" applyAlignment="1">
      <alignment horizontal="right" vertical="top" wrapText="1"/>
    </xf>
    <xf numFmtId="0" fontId="23" fillId="0" borderId="11" xfId="0" applyNumberFormat="1" applyFont="1" applyFill="1" applyBorder="1" applyAlignment="1" applyProtection="1">
      <alignment horizontal="left" vertical="top" wrapText="1"/>
    </xf>
    <xf numFmtId="0" fontId="23" fillId="0" borderId="0" xfId="49" applyNumberFormat="1" applyFont="1" applyFill="1" applyAlignment="1">
      <alignment horizontal="right" vertical="top" wrapText="1"/>
    </xf>
    <xf numFmtId="43" fontId="23" fillId="0" borderId="0" xfId="28" applyFont="1" applyFill="1" applyAlignment="1" applyProtection="1">
      <alignment horizontal="right" wrapText="1"/>
    </xf>
    <xf numFmtId="0" fontId="23" fillId="0" borderId="11" xfId="49" applyNumberFormat="1" applyFont="1" applyFill="1" applyBorder="1" applyAlignment="1">
      <alignment horizontal="left" vertical="top" wrapText="1"/>
    </xf>
    <xf numFmtId="0" fontId="22" fillId="0" borderId="11" xfId="49" applyNumberFormat="1" applyFont="1" applyFill="1" applyBorder="1" applyAlignment="1">
      <alignment horizontal="right" vertical="top" wrapText="1"/>
    </xf>
    <xf numFmtId="0" fontId="22" fillId="0" borderId="11" xfId="49" applyNumberFormat="1" applyFont="1" applyFill="1" applyBorder="1" applyAlignment="1">
      <alignment vertical="top" wrapText="1"/>
    </xf>
    <xf numFmtId="0" fontId="22" fillId="0" borderId="11" xfId="49" applyNumberFormat="1" applyFont="1" applyFill="1" applyBorder="1" applyAlignment="1" applyProtection="1">
      <alignment horizontal="left" vertical="top" wrapText="1"/>
    </xf>
    <xf numFmtId="172" fontId="23" fillId="0" borderId="0" xfId="49" applyNumberFormat="1" applyFont="1" applyFill="1" applyBorder="1" applyAlignment="1">
      <alignment horizontal="right" vertical="top" wrapText="1"/>
    </xf>
    <xf numFmtId="0" fontId="23" fillId="0" borderId="0" xfId="49" applyFont="1" applyFill="1" applyAlignment="1">
      <alignment horizontal="left" vertical="center"/>
    </xf>
    <xf numFmtId="0" fontId="46" fillId="0" borderId="0" xfId="49" applyNumberFormat="1" applyFont="1" applyFill="1" applyAlignment="1">
      <alignment horizontal="center"/>
    </xf>
    <xf numFmtId="0" fontId="23" fillId="0" borderId="0" xfId="49" applyNumberFormat="1" applyFont="1" applyFill="1" applyAlignment="1">
      <alignment horizontal="center" vertical="center"/>
    </xf>
    <xf numFmtId="0" fontId="46" fillId="0" borderId="10" xfId="49" applyFont="1" applyFill="1" applyBorder="1" applyAlignment="1">
      <alignment vertical="top"/>
    </xf>
    <xf numFmtId="43" fontId="23" fillId="0" borderId="0" xfId="28" applyFont="1" applyFill="1" applyBorder="1" applyAlignment="1" applyProtection="1">
      <alignment horizontal="right" wrapText="1"/>
    </xf>
    <xf numFmtId="0" fontId="23" fillId="0" borderId="0" xfId="44" applyFont="1" applyFill="1" applyAlignment="1">
      <alignment horizontal="right" vertical="center"/>
    </xf>
    <xf numFmtId="0" fontId="46" fillId="0" borderId="0" xfId="44" applyNumberFormat="1" applyFont="1" applyFill="1" applyAlignment="1" applyProtection="1">
      <alignment horizontal="center" vertical="center"/>
    </xf>
    <xf numFmtId="0" fontId="22" fillId="0" borderId="0" xfId="44" applyFont="1" applyFill="1" applyBorder="1" applyAlignment="1">
      <alignment horizontal="right" vertical="center"/>
    </xf>
    <xf numFmtId="167" fontId="23" fillId="0" borderId="0" xfId="44" applyNumberFormat="1" applyFont="1" applyFill="1" applyBorder="1" applyAlignment="1">
      <alignment horizontal="right" vertical="center"/>
    </xf>
    <xf numFmtId="0" fontId="23" fillId="0" borderId="0" xfId="44" applyFont="1" applyFill="1" applyBorder="1" applyAlignment="1" applyProtection="1">
      <alignment horizontal="left" vertical="center"/>
    </xf>
    <xf numFmtId="0" fontId="46" fillId="0" borderId="0" xfId="44" applyNumberFormat="1" applyFont="1" applyFill="1" applyBorder="1" applyAlignment="1">
      <alignment vertical="center"/>
    </xf>
    <xf numFmtId="164" fontId="46" fillId="0" borderId="0" xfId="63" applyFont="1" applyFill="1" applyBorder="1" applyAlignment="1">
      <alignment horizontal="right" vertical="center"/>
    </xf>
    <xf numFmtId="172" fontId="22" fillId="0" borderId="0" xfId="44" applyNumberFormat="1" applyFont="1" applyFill="1" applyBorder="1" applyAlignment="1">
      <alignment horizontal="right" vertical="center"/>
    </xf>
    <xf numFmtId="169" fontId="23" fillId="0" borderId="0" xfId="44" applyNumberFormat="1" applyFont="1" applyFill="1" applyBorder="1" applyAlignment="1">
      <alignment horizontal="right" vertical="center"/>
    </xf>
    <xf numFmtId="171" fontId="23" fillId="0" borderId="0" xfId="44" applyNumberFormat="1" applyFont="1" applyFill="1" applyBorder="1" applyAlignment="1">
      <alignment horizontal="right" vertical="center"/>
    </xf>
    <xf numFmtId="164" fontId="46" fillId="0" borderId="0" xfId="63" applyFont="1" applyFill="1" applyBorder="1" applyAlignment="1" applyProtection="1">
      <alignment horizontal="right" vertical="center" wrapText="1"/>
    </xf>
    <xf numFmtId="169" fontId="23" fillId="0" borderId="0" xfId="44" applyNumberFormat="1" applyFont="1" applyFill="1" applyAlignment="1">
      <alignment horizontal="right" vertical="center"/>
    </xf>
    <xf numFmtId="164" fontId="46" fillId="0" borderId="10" xfId="63" applyFont="1" applyFill="1" applyBorder="1" applyAlignment="1" applyProtection="1">
      <alignment horizontal="right" vertical="center" wrapText="1"/>
    </xf>
    <xf numFmtId="0" fontId="46" fillId="0" borderId="10" xfId="44" applyNumberFormat="1" applyFont="1" applyFill="1" applyBorder="1" applyAlignment="1" applyProtection="1">
      <alignment horizontal="right" vertical="center" wrapText="1"/>
    </xf>
    <xf numFmtId="0" fontId="46" fillId="0" borderId="0" xfId="44" applyNumberFormat="1" applyFont="1" applyFill="1" applyBorder="1" applyAlignment="1" applyProtection="1">
      <alignment horizontal="right" vertical="center" wrapText="1"/>
    </xf>
    <xf numFmtId="0" fontId="46" fillId="0" borderId="10" xfId="44" applyNumberFormat="1" applyFont="1" applyFill="1" applyBorder="1" applyAlignment="1" applyProtection="1">
      <alignment vertical="center"/>
    </xf>
    <xf numFmtId="0" fontId="46" fillId="0" borderId="10" xfId="63" applyNumberFormat="1" applyFont="1" applyFill="1" applyBorder="1" applyAlignment="1" applyProtection="1">
      <alignment horizontal="right" vertical="center"/>
    </xf>
    <xf numFmtId="0" fontId="46" fillId="0" borderId="0" xfId="44" applyNumberFormat="1" applyFont="1" applyFill="1" applyBorder="1" applyAlignment="1" applyProtection="1">
      <alignment vertical="center"/>
    </xf>
    <xf numFmtId="0" fontId="46" fillId="0" borderId="11" xfId="49" applyNumberFormat="1" applyFont="1" applyFill="1" applyBorder="1" applyAlignment="1">
      <alignment horizontal="right" vertical="center"/>
    </xf>
    <xf numFmtId="0" fontId="46" fillId="0" borderId="11" xfId="63" applyNumberFormat="1" applyFont="1" applyFill="1" applyBorder="1" applyAlignment="1">
      <alignment horizontal="right" vertical="center"/>
    </xf>
    <xf numFmtId="43" fontId="46" fillId="0" borderId="11" xfId="28" applyFont="1" applyFill="1" applyBorder="1" applyAlignment="1">
      <alignment horizontal="right" vertical="center" wrapText="1"/>
    </xf>
    <xf numFmtId="0" fontId="46" fillId="0" borderId="0" xfId="49" applyNumberFormat="1" applyFont="1" applyFill="1" applyAlignment="1">
      <alignment horizontal="right" vertical="center"/>
    </xf>
    <xf numFmtId="0" fontId="23" fillId="0" borderId="11" xfId="44" applyFont="1" applyFill="1" applyBorder="1" applyAlignment="1">
      <alignment horizontal="left" vertical="center"/>
    </xf>
    <xf numFmtId="0" fontId="22" fillId="0" borderId="11" xfId="44" applyFont="1" applyFill="1" applyBorder="1" applyAlignment="1">
      <alignment horizontal="right" vertical="center"/>
    </xf>
    <xf numFmtId="0" fontId="22" fillId="0" borderId="11" xfId="44" applyFont="1" applyFill="1" applyBorder="1" applyAlignment="1" applyProtection="1">
      <alignment horizontal="left" vertical="center"/>
    </xf>
    <xf numFmtId="164" fontId="46" fillId="0" borderId="11" xfId="63" applyFont="1" applyFill="1" applyBorder="1" applyAlignment="1">
      <alignment horizontal="right" vertical="center" wrapText="1"/>
    </xf>
    <xf numFmtId="0" fontId="23" fillId="0" borderId="10" xfId="44" applyFont="1" applyFill="1" applyBorder="1" applyAlignment="1">
      <alignment horizontal="left" vertical="center"/>
    </xf>
    <xf numFmtId="0" fontId="23" fillId="0" borderId="10" xfId="44" applyFont="1" applyFill="1" applyBorder="1" applyAlignment="1">
      <alignment horizontal="right" vertical="center"/>
    </xf>
    <xf numFmtId="0" fontId="46" fillId="0" borderId="10" xfId="49" applyNumberFormat="1" applyFont="1" applyFill="1" applyBorder="1" applyAlignment="1">
      <alignment horizontal="right" vertical="center"/>
    </xf>
    <xf numFmtId="0" fontId="46" fillId="0" borderId="10" xfId="63" applyNumberFormat="1" applyFont="1" applyFill="1" applyBorder="1" applyAlignment="1">
      <alignment horizontal="right" vertical="center"/>
    </xf>
    <xf numFmtId="164" fontId="46" fillId="0" borderId="10" xfId="63" applyFont="1" applyFill="1" applyBorder="1" applyAlignment="1">
      <alignment horizontal="right" vertical="center" wrapText="1"/>
    </xf>
    <xf numFmtId="0" fontId="46" fillId="0" borderId="0" xfId="49" applyNumberFormat="1" applyFont="1" applyFill="1" applyBorder="1" applyAlignment="1">
      <alignment horizontal="right" vertical="center"/>
    </xf>
    <xf numFmtId="0" fontId="46" fillId="0" borderId="11" xfId="63" applyNumberFormat="1" applyFont="1" applyFill="1" applyBorder="1" applyAlignment="1">
      <alignment horizontal="right" vertical="center" wrapText="1"/>
    </xf>
    <xf numFmtId="0" fontId="23" fillId="0" borderId="11" xfId="49" applyFont="1" applyFill="1" applyBorder="1" applyAlignment="1" applyProtection="1">
      <alignment horizontal="right" vertical="top" wrapText="1"/>
    </xf>
    <xf numFmtId="0" fontId="23" fillId="0" borderId="11" xfId="49" applyNumberFormat="1" applyFont="1" applyFill="1" applyBorder="1" applyAlignment="1">
      <alignment vertical="center"/>
    </xf>
    <xf numFmtId="0" fontId="48" fillId="0" borderId="11" xfId="44" applyNumberFormat="1" applyFont="1" applyFill="1" applyBorder="1" applyAlignment="1">
      <alignment horizontal="right" wrapText="1"/>
    </xf>
    <xf numFmtId="0" fontId="46" fillId="0" borderId="11" xfId="44" applyFont="1" applyFill="1" applyBorder="1" applyAlignment="1">
      <alignment horizontal="left" vertical="top" wrapText="1"/>
    </xf>
    <xf numFmtId="171" fontId="46" fillId="0" borderId="11" xfId="44" applyNumberFormat="1" applyFont="1" applyFill="1" applyBorder="1" applyAlignment="1">
      <alignment horizontal="right" vertical="top" wrapText="1"/>
    </xf>
    <xf numFmtId="0" fontId="46" fillId="0" borderId="11" xfId="44" applyFont="1" applyFill="1" applyBorder="1" applyAlignment="1">
      <alignment vertical="top" wrapText="1"/>
    </xf>
    <xf numFmtId="0" fontId="23" fillId="0" borderId="10" xfId="0" applyFont="1" applyFill="1" applyBorder="1" applyAlignment="1">
      <alignment vertical="center"/>
    </xf>
    <xf numFmtId="0" fontId="22" fillId="0" borderId="10" xfId="0" applyFont="1" applyFill="1" applyBorder="1" applyAlignment="1">
      <alignment horizontal="right" vertical="center"/>
    </xf>
    <xf numFmtId="0" fontId="22" fillId="0" borderId="0" xfId="0" applyFont="1" applyFill="1" applyBorder="1" applyAlignment="1">
      <alignment horizontal="right" vertical="center"/>
    </xf>
    <xf numFmtId="166" fontId="23" fillId="0" borderId="0" xfId="7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43" fontId="22" fillId="0" borderId="11" xfId="28" applyFont="1" applyFill="1" applyBorder="1" applyAlignment="1" applyProtection="1">
      <alignment horizontal="right" vertical="center" wrapText="1"/>
    </xf>
    <xf numFmtId="0" fontId="23" fillId="0" borderId="0" xfId="0" applyFont="1" applyFill="1" applyBorder="1" applyAlignment="1">
      <alignment vertical="center"/>
    </xf>
    <xf numFmtId="171" fontId="23" fillId="0" borderId="0" xfId="44" applyNumberFormat="1" applyFont="1" applyFill="1" applyBorder="1" applyAlignment="1">
      <alignment horizontal="left" vertical="top" wrapText="1"/>
    </xf>
    <xf numFmtId="0" fontId="23" fillId="0" borderId="11" xfId="44" applyFont="1" applyFill="1" applyBorder="1" applyAlignment="1" applyProtection="1">
      <alignment horizontal="right" wrapText="1"/>
    </xf>
    <xf numFmtId="167" fontId="23" fillId="0" borderId="0" xfId="44" applyNumberFormat="1" applyFont="1" applyFill="1" applyBorder="1" applyAlignment="1">
      <alignment horizontal="right" vertical="top"/>
    </xf>
    <xf numFmtId="0" fontId="46" fillId="0" borderId="0" xfId="63" applyNumberFormat="1" applyFont="1" applyFill="1" applyBorder="1" applyAlignment="1" applyProtection="1">
      <alignment horizontal="center"/>
    </xf>
    <xf numFmtId="167" fontId="23" fillId="0" borderId="11" xfId="44" applyNumberFormat="1" applyFont="1" applyFill="1" applyBorder="1" applyAlignment="1">
      <alignment horizontal="right" vertical="top" wrapText="1"/>
    </xf>
    <xf numFmtId="0" fontId="23" fillId="0" borderId="0" xfId="49" applyFont="1" applyFill="1" applyBorder="1" applyAlignment="1">
      <alignment horizontal="left" vertical="top" wrapText="1"/>
    </xf>
    <xf numFmtId="0" fontId="25" fillId="0" borderId="14" xfId="0" applyFont="1" applyFill="1" applyBorder="1" applyAlignment="1">
      <alignment horizontal="center" vertical="center" wrapText="1"/>
    </xf>
    <xf numFmtId="0" fontId="25" fillId="0" borderId="0" xfId="0" applyFont="1" applyFill="1" applyAlignment="1">
      <alignment horizontal="center"/>
    </xf>
    <xf numFmtId="0" fontId="23" fillId="0" borderId="0" xfId="53" applyNumberFormat="1" applyFont="1" applyFill="1" applyBorder="1" applyAlignment="1" applyProtection="1">
      <alignment horizontal="left" vertical="top"/>
    </xf>
    <xf numFmtId="0" fontId="23" fillId="0" borderId="0" xfId="49" applyFont="1" applyFill="1" applyBorder="1" applyAlignment="1">
      <alignment horizontal="left" vertical="top" wrapText="1"/>
    </xf>
    <xf numFmtId="0" fontId="46" fillId="0" borderId="0" xfId="49" applyFont="1" applyFill="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44" applyFont="1" applyFill="1" applyBorder="1" applyAlignment="1">
      <alignment horizontal="left" vertical="top" wrapText="1"/>
    </xf>
    <xf numFmtId="0" fontId="23" fillId="0" borderId="0" xfId="49" applyFont="1" applyFill="1" applyAlignment="1">
      <alignment horizontal="center"/>
    </xf>
    <xf numFmtId="0" fontId="23" fillId="0" borderId="11" xfId="49"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23" fillId="0" borderId="11" xfId="44" applyFont="1" applyFill="1" applyBorder="1" applyAlignment="1" applyProtection="1">
      <alignment horizontal="left" vertical="top" wrapText="1"/>
    </xf>
    <xf numFmtId="0" fontId="22" fillId="0" borderId="0" xfId="49" applyNumberFormat="1" applyFont="1" applyFill="1" applyBorder="1" applyAlignment="1">
      <alignment horizontal="center"/>
    </xf>
    <xf numFmtId="0" fontId="23" fillId="25" borderId="0" xfId="49" applyFont="1" applyFill="1" applyAlignment="1">
      <alignment vertical="top"/>
    </xf>
    <xf numFmtId="0" fontId="23" fillId="25" borderId="0" xfId="49" applyFont="1" applyFill="1" applyAlignment="1">
      <alignment horizontal="right" vertical="top"/>
    </xf>
    <xf numFmtId="0" fontId="23" fillId="25" borderId="0" xfId="49" applyFont="1" applyFill="1" applyAlignment="1">
      <alignment horizontal="left" vertical="top"/>
    </xf>
    <xf numFmtId="0" fontId="28" fillId="0" borderId="0" xfId="0" applyFont="1" applyAlignment="1"/>
    <xf numFmtId="0" fontId="29" fillId="0" borderId="0" xfId="0" applyFont="1" applyAlignment="1">
      <alignment horizontal="center" vertical="top"/>
    </xf>
    <xf numFmtId="0" fontId="23" fillId="0" borderId="0" xfId="49" applyFont="1" applyFill="1" applyBorder="1" applyAlignment="1">
      <alignment horizontal="left" vertical="top" wrapText="1"/>
    </xf>
    <xf numFmtId="0" fontId="23" fillId="0" borderId="0" xfId="0" applyFont="1" applyFill="1" applyAlignment="1">
      <alignment vertical="center"/>
    </xf>
    <xf numFmtId="0" fontId="23" fillId="0" borderId="0" xfId="44" applyFont="1" applyFill="1" applyAlignment="1">
      <alignment horizontal="left" vertical="center" wrapText="1"/>
    </xf>
    <xf numFmtId="0" fontId="23" fillId="0" borderId="0" xfId="44" applyFont="1" applyFill="1" applyBorder="1" applyAlignment="1">
      <alignment horizontal="left" vertical="center"/>
    </xf>
    <xf numFmtId="0" fontId="23" fillId="0" borderId="0" xfId="44" applyFont="1" applyFill="1" applyBorder="1" applyAlignment="1" applyProtection="1">
      <alignment horizontal="left" vertical="top" wrapText="1"/>
    </xf>
    <xf numFmtId="0" fontId="23" fillId="0" borderId="0" xfId="47" applyFont="1" applyFill="1" applyBorder="1" applyAlignment="1" applyProtection="1">
      <alignment vertical="center"/>
    </xf>
    <xf numFmtId="171" fontId="23" fillId="0" borderId="0" xfId="47" applyNumberFormat="1" applyFont="1" applyFill="1" applyBorder="1" applyAlignment="1" applyProtection="1">
      <alignment horizontal="right" vertical="center"/>
    </xf>
    <xf numFmtId="0" fontId="23" fillId="0" borderId="0" xfId="0" applyFont="1" applyFill="1" applyBorder="1" applyAlignment="1">
      <alignment vertical="center" wrapText="1"/>
    </xf>
    <xf numFmtId="0" fontId="22" fillId="0" borderId="11" xfId="47" applyFont="1" applyFill="1" applyBorder="1" applyAlignment="1" applyProtection="1">
      <alignment horizontal="left" vertical="center" wrapText="1"/>
    </xf>
    <xf numFmtId="0" fontId="23" fillId="0" borderId="11" xfId="63" applyNumberFormat="1" applyFont="1" applyFill="1" applyBorder="1" applyAlignment="1" applyProtection="1">
      <alignment vertical="center"/>
    </xf>
    <xf numFmtId="0" fontId="23" fillId="0" borderId="11" xfId="47" applyNumberFormat="1" applyFont="1" applyFill="1" applyBorder="1" applyAlignment="1" applyProtection="1">
      <alignment vertical="center"/>
    </xf>
    <xf numFmtId="0" fontId="23" fillId="0" borderId="0" xfId="47" applyNumberFormat="1" applyFont="1" applyFill="1" applyAlignment="1" applyProtection="1">
      <alignment horizontal="center" vertical="center"/>
    </xf>
    <xf numFmtId="0" fontId="23" fillId="0" borderId="0" xfId="52" applyFont="1" applyFill="1" applyBorder="1" applyAlignment="1" applyProtection="1">
      <alignment vertical="center"/>
    </xf>
    <xf numFmtId="0" fontId="23" fillId="0" borderId="0" xfId="52" applyFont="1" applyFill="1" applyAlignment="1" applyProtection="1">
      <alignment vertical="center"/>
    </xf>
    <xf numFmtId="0" fontId="23" fillId="0" borderId="12" xfId="47" applyFont="1" applyFill="1" applyBorder="1" applyAlignment="1" applyProtection="1">
      <alignment vertical="top"/>
    </xf>
    <xf numFmtId="0" fontId="23" fillId="0" borderId="0" xfId="47" applyFont="1" applyFill="1" applyBorder="1" applyAlignment="1" applyProtection="1">
      <alignment horizontal="center" vertical="top"/>
    </xf>
    <xf numFmtId="0" fontId="23" fillId="0" borderId="0" xfId="47" applyFont="1" applyFill="1" applyBorder="1" applyProtection="1"/>
    <xf numFmtId="0" fontId="23" fillId="0" borderId="0" xfId="53" applyNumberFormat="1" applyFont="1" applyFill="1" applyBorder="1" applyAlignment="1" applyProtection="1">
      <alignment horizontal="center"/>
    </xf>
    <xf numFmtId="0" fontId="22" fillId="0" borderId="0" xfId="53" applyNumberFormat="1" applyFont="1" applyFill="1" applyBorder="1" applyAlignment="1" applyProtection="1">
      <alignment horizontal="left" wrapText="1"/>
    </xf>
    <xf numFmtId="0" fontId="23" fillId="0" borderId="11" xfId="53" applyFont="1" applyFill="1" applyBorder="1" applyAlignment="1">
      <alignment horizontal="right" vertical="top" wrapText="1"/>
    </xf>
    <xf numFmtId="0" fontId="23" fillId="0" borderId="11" xfId="0" applyFont="1" applyFill="1" applyBorder="1" applyAlignment="1">
      <alignment horizontal="right" vertical="center"/>
    </xf>
    <xf numFmtId="0" fontId="23" fillId="0" borderId="0" xfId="47" applyNumberFormat="1" applyFont="1" applyFill="1" applyBorder="1" applyAlignment="1" applyProtection="1"/>
    <xf numFmtId="164" fontId="23" fillId="0" borderId="0" xfId="63" applyFont="1" applyFill="1" applyAlignment="1">
      <alignment horizontal="center"/>
    </xf>
    <xf numFmtId="0" fontId="23" fillId="0" borderId="0" xfId="51" applyFont="1" applyFill="1" applyBorder="1" applyAlignment="1">
      <alignment horizontal="left" vertical="top" wrapText="1"/>
    </xf>
    <xf numFmtId="0" fontId="23" fillId="0" borderId="0" xfId="51" applyFont="1" applyFill="1" applyBorder="1" applyAlignment="1">
      <alignment horizontal="right" vertical="top" wrapText="1"/>
    </xf>
    <xf numFmtId="0" fontId="22" fillId="0" borderId="0" xfId="51" applyFont="1" applyFill="1" applyBorder="1" applyAlignment="1" applyProtection="1">
      <alignment horizontal="left"/>
    </xf>
    <xf numFmtId="174" fontId="24" fillId="0" borderId="11" xfId="49" applyNumberFormat="1" applyFont="1" applyFill="1" applyBorder="1" applyAlignment="1">
      <alignment horizontal="right" vertical="top" wrapText="1"/>
    </xf>
    <xf numFmtId="175" fontId="22" fillId="0" borderId="11" xfId="44" applyNumberFormat="1" applyFont="1" applyFill="1" applyBorder="1" applyAlignment="1">
      <alignment horizontal="right" vertical="top" wrapText="1"/>
    </xf>
    <xf numFmtId="0" fontId="23" fillId="25" borderId="0" xfId="44" applyFont="1" applyFill="1" applyAlignment="1">
      <alignment horizontal="center" vertical="top" wrapText="1"/>
    </xf>
    <xf numFmtId="177" fontId="22" fillId="0" borderId="11" xfId="48" applyNumberFormat="1" applyFont="1" applyFill="1" applyBorder="1" applyAlignment="1">
      <alignment horizontal="right" vertical="top" wrapText="1"/>
    </xf>
    <xf numFmtId="0" fontId="22" fillId="0" borderId="11" xfId="48" applyFont="1" applyFill="1" applyBorder="1" applyAlignment="1" applyProtection="1">
      <alignment horizontal="left" vertical="top" wrapText="1"/>
    </xf>
    <xf numFmtId="0" fontId="23" fillId="0" borderId="12" xfId="49" applyNumberFormat="1" applyFont="1" applyFill="1" applyBorder="1" applyAlignment="1">
      <alignment horizontal="right" vertical="top" wrapText="1"/>
    </xf>
    <xf numFmtId="0" fontId="22" fillId="0" borderId="12" xfId="53" applyNumberFormat="1" applyFont="1" applyFill="1" applyBorder="1" applyAlignment="1" applyProtection="1">
      <alignment horizontal="left" vertical="top" wrapText="1"/>
    </xf>
    <xf numFmtId="0" fontId="23" fillId="0" borderId="0" xfId="49" applyNumberFormat="1" applyFont="1" applyFill="1" applyBorder="1" applyAlignment="1">
      <alignment horizontal="center" vertical="top" wrapText="1"/>
    </xf>
    <xf numFmtId="1" fontId="23" fillId="0" borderId="11" xfId="49" applyNumberFormat="1" applyFont="1" applyFill="1" applyBorder="1" applyAlignment="1">
      <alignment horizontal="right" vertical="top" wrapText="1"/>
    </xf>
    <xf numFmtId="0" fontId="23" fillId="25" borderId="0" xfId="49" applyFont="1" applyFill="1" applyAlignment="1">
      <alignment horizontal="center" vertical="top" wrapText="1"/>
    </xf>
    <xf numFmtId="0" fontId="23" fillId="25" borderId="0" xfId="49" applyFont="1" applyFill="1" applyAlignment="1">
      <alignment horizontal="center" vertical="center" wrapText="1"/>
    </xf>
    <xf numFmtId="0" fontId="46" fillId="0" borderId="12" xfId="49" applyFont="1" applyFill="1" applyBorder="1" applyAlignment="1">
      <alignment horizontal="left" vertical="top" wrapText="1"/>
    </xf>
    <xf numFmtId="0" fontId="47" fillId="0" borderId="12" xfId="49" applyFont="1" applyFill="1" applyBorder="1" applyAlignment="1">
      <alignment vertical="top" wrapText="1"/>
    </xf>
    <xf numFmtId="167" fontId="46" fillId="0" borderId="0" xfId="49" applyNumberFormat="1" applyFont="1" applyFill="1" applyAlignment="1">
      <alignment horizontal="right" vertical="top" wrapText="1"/>
    </xf>
    <xf numFmtId="178" fontId="47" fillId="0" borderId="0" xfId="49" applyNumberFormat="1" applyFont="1" applyFill="1" applyAlignment="1">
      <alignment horizontal="right" vertical="top" wrapText="1"/>
    </xf>
    <xf numFmtId="0" fontId="23" fillId="0" borderId="11" xfId="53" applyFont="1" applyFill="1" applyBorder="1" applyAlignment="1">
      <alignment vertical="top" wrapText="1"/>
    </xf>
    <xf numFmtId="0" fontId="47" fillId="0" borderId="0" xfId="49" applyFont="1" applyFill="1" applyAlignment="1">
      <alignment horizontal="center" vertical="top" wrapText="1"/>
    </xf>
    <xf numFmtId="0" fontId="46" fillId="0" borderId="0" xfId="69" applyFont="1" applyFill="1" applyBorder="1" applyAlignment="1">
      <alignment vertical="top" wrapText="1"/>
    </xf>
    <xf numFmtId="0" fontId="23" fillId="25" borderId="11" xfId="63" applyNumberFormat="1" applyFont="1" applyFill="1" applyBorder="1" applyAlignment="1" applyProtection="1">
      <alignment vertical="top" wrapText="1"/>
    </xf>
    <xf numFmtId="0" fontId="23" fillId="0" borderId="11" xfId="44" applyFont="1" applyFill="1" applyBorder="1" applyAlignment="1" applyProtection="1">
      <alignment vertical="top" wrapText="1"/>
    </xf>
    <xf numFmtId="164" fontId="23" fillId="0" borderId="0" xfId="63" applyFont="1" applyFill="1" applyBorder="1" applyAlignment="1">
      <alignment horizontal="center" wrapText="1"/>
    </xf>
    <xf numFmtId="171" fontId="46" fillId="0" borderId="10" xfId="53" applyNumberFormat="1" applyFont="1" applyFill="1" applyBorder="1" applyAlignment="1">
      <alignment horizontal="right" vertical="top" wrapText="1"/>
    </xf>
    <xf numFmtId="0" fontId="47" fillId="0" borderId="10" xfId="0" applyFont="1" applyFill="1" applyBorder="1" applyAlignment="1">
      <alignment vertical="top" wrapText="1"/>
    </xf>
    <xf numFmtId="0" fontId="23" fillId="0" borderId="12" xfId="44" applyFont="1" applyFill="1" applyBorder="1" applyAlignment="1">
      <alignment vertical="top" wrapText="1"/>
    </xf>
    <xf numFmtId="0" fontId="22" fillId="0" borderId="12" xfId="44" applyFont="1" applyFill="1" applyBorder="1" applyAlignment="1" applyProtection="1">
      <alignment horizontal="left" vertical="top" wrapText="1"/>
    </xf>
    <xf numFmtId="171" fontId="23" fillId="0" borderId="11" xfId="69" applyNumberFormat="1" applyFont="1" applyFill="1" applyBorder="1" applyAlignment="1">
      <alignment horizontal="right" vertical="top" wrapText="1"/>
    </xf>
    <xf numFmtId="0" fontId="23" fillId="0" borderId="11" xfId="69" applyFont="1" applyFill="1" applyBorder="1" applyAlignment="1" applyProtection="1">
      <alignment horizontal="left" vertical="top" wrapText="1"/>
    </xf>
    <xf numFmtId="0" fontId="22" fillId="0" borderId="11" xfId="69" applyFont="1" applyFill="1" applyBorder="1" applyAlignment="1">
      <alignment vertical="top" wrapText="1"/>
    </xf>
    <xf numFmtId="0" fontId="23" fillId="0" borderId="12" xfId="69" applyFont="1" applyFill="1" applyBorder="1" applyAlignment="1">
      <alignment vertical="top" wrapText="1"/>
    </xf>
    <xf numFmtId="0" fontId="22" fillId="0" borderId="12" xfId="69" applyFont="1" applyFill="1" applyBorder="1" applyAlignment="1" applyProtection="1">
      <alignment horizontal="left" vertical="top" wrapText="1"/>
    </xf>
    <xf numFmtId="0" fontId="23" fillId="0" borderId="11" xfId="49" applyFont="1" applyFill="1" applyBorder="1" applyAlignment="1" applyProtection="1">
      <alignment horizontal="right" wrapText="1"/>
    </xf>
    <xf numFmtId="173" fontId="22" fillId="0" borderId="11" xfId="49" applyNumberFormat="1" applyFont="1" applyFill="1" applyBorder="1" applyAlignment="1">
      <alignment horizontal="right" vertical="top" wrapText="1"/>
    </xf>
    <xf numFmtId="0" fontId="46" fillId="0" borderId="0" xfId="0" applyFont="1" applyFill="1" applyAlignment="1">
      <alignment horizontal="right"/>
    </xf>
    <xf numFmtId="0" fontId="50" fillId="0" borderId="0" xfId="0" applyFont="1" applyFill="1" applyBorder="1" applyAlignment="1">
      <alignment horizontal="right"/>
    </xf>
    <xf numFmtId="0" fontId="46" fillId="0" borderId="0" xfId="0" applyFont="1" applyFill="1"/>
    <xf numFmtId="0" fontId="46" fillId="0" borderId="0" xfId="0" applyFont="1" applyFill="1" applyAlignment="1">
      <alignment horizontal="left"/>
    </xf>
    <xf numFmtId="0" fontId="47" fillId="0" borderId="0" xfId="0" applyFont="1" applyFill="1" applyAlignment="1">
      <alignment horizontal="left"/>
    </xf>
    <xf numFmtId="0" fontId="47" fillId="0" borderId="0" xfId="0" applyFont="1" applyFill="1"/>
    <xf numFmtId="0" fontId="48" fillId="0" borderId="0" xfId="0" applyFont="1" applyFill="1" applyBorder="1" applyAlignment="1">
      <alignment horizontal="right"/>
    </xf>
    <xf numFmtId="0" fontId="46" fillId="0" borderId="11" xfId="0" applyFont="1" applyFill="1" applyBorder="1" applyAlignment="1">
      <alignment horizontal="right"/>
    </xf>
    <xf numFmtId="0" fontId="48" fillId="0" borderId="11" xfId="0" applyFont="1" applyFill="1" applyBorder="1" applyAlignment="1">
      <alignment horizontal="right"/>
    </xf>
    <xf numFmtId="0" fontId="46" fillId="0" borderId="13" xfId="0" applyFont="1" applyFill="1" applyBorder="1" applyAlignment="1">
      <alignment horizontal="right"/>
    </xf>
    <xf numFmtId="0" fontId="47" fillId="0" borderId="13" xfId="0" applyFont="1" applyFill="1" applyBorder="1" applyAlignment="1">
      <alignment horizontal="center"/>
    </xf>
    <xf numFmtId="0" fontId="46" fillId="0" borderId="0" xfId="52" applyFont="1" applyFill="1" applyAlignment="1" applyProtection="1">
      <alignment horizontal="left"/>
    </xf>
    <xf numFmtId="0" fontId="46" fillId="0" borderId="0" xfId="52" applyFont="1" applyFill="1" applyAlignment="1" applyProtection="1">
      <alignment horizontal="right"/>
    </xf>
    <xf numFmtId="0" fontId="46" fillId="0" borderId="0" xfId="44" applyNumberFormat="1" applyFont="1" applyFill="1" applyBorder="1" applyAlignment="1">
      <alignment horizontal="left" vertical="top" wrapText="1"/>
    </xf>
    <xf numFmtId="0" fontId="47" fillId="0" borderId="0" xfId="44" applyNumberFormat="1" applyFont="1" applyFill="1" applyBorder="1" applyAlignment="1">
      <alignment horizontal="right" vertical="top" wrapText="1"/>
    </xf>
    <xf numFmtId="0" fontId="47" fillId="0" borderId="0" xfId="44" applyNumberFormat="1" applyFont="1" applyFill="1" applyBorder="1" applyAlignment="1" applyProtection="1">
      <alignment horizontal="left" vertical="top" wrapText="1"/>
    </xf>
    <xf numFmtId="172" fontId="47" fillId="0" borderId="0" xfId="44" applyNumberFormat="1" applyFont="1" applyFill="1" applyBorder="1" applyAlignment="1">
      <alignment horizontal="right" vertical="top" wrapText="1"/>
    </xf>
    <xf numFmtId="169" fontId="46" fillId="0" borderId="0" xfId="49" applyNumberFormat="1" applyFont="1" applyFill="1" applyAlignment="1">
      <alignment horizontal="right" vertical="top" wrapText="1"/>
    </xf>
    <xf numFmtId="169" fontId="46" fillId="0" borderId="0" xfId="49" applyNumberFormat="1" applyFont="1" applyFill="1" applyBorder="1" applyAlignment="1">
      <alignment horizontal="right" vertical="top" wrapText="1"/>
    </xf>
    <xf numFmtId="0" fontId="46" fillId="0" borderId="11" xfId="49" applyFont="1" applyFill="1" applyBorder="1" applyAlignment="1">
      <alignment horizontal="left"/>
    </xf>
    <xf numFmtId="171" fontId="46" fillId="0" borderId="11" xfId="49" applyNumberFormat="1" applyFont="1" applyFill="1" applyBorder="1" applyAlignment="1">
      <alignment horizontal="right" vertical="top" wrapText="1"/>
    </xf>
    <xf numFmtId="0" fontId="46" fillId="0" borderId="11" xfId="49" applyFont="1" applyFill="1" applyBorder="1" applyAlignment="1" applyProtection="1">
      <alignment horizontal="left" vertical="top" wrapText="1"/>
    </xf>
    <xf numFmtId="0" fontId="47" fillId="0" borderId="0" xfId="53" applyFont="1" applyFill="1" applyAlignment="1">
      <alignment horizontal="right" vertical="top"/>
    </xf>
    <xf numFmtId="0" fontId="47" fillId="0" borderId="0" xfId="53" applyFont="1" applyFill="1" applyAlignment="1" applyProtection="1">
      <alignment horizontal="left" vertical="top" wrapText="1"/>
    </xf>
    <xf numFmtId="167" fontId="46" fillId="0" borderId="0" xfId="53" applyNumberFormat="1" applyFont="1" applyFill="1" applyAlignment="1">
      <alignment horizontal="right" vertical="top"/>
    </xf>
    <xf numFmtId="167" fontId="46" fillId="0" borderId="0" xfId="53" applyNumberFormat="1" applyFont="1" applyFill="1" applyBorder="1" applyAlignment="1">
      <alignment horizontal="right" vertical="top"/>
    </xf>
    <xf numFmtId="0" fontId="47" fillId="0" borderId="0" xfId="53" applyFont="1" applyFill="1" applyBorder="1" applyAlignment="1">
      <alignment horizontal="right" vertical="top"/>
    </xf>
    <xf numFmtId="0" fontId="46" fillId="0" borderId="0" xfId="0" applyNumberFormat="1" applyFont="1" applyFill="1" applyBorder="1" applyAlignment="1">
      <alignment vertical="top"/>
    </xf>
    <xf numFmtId="0" fontId="47" fillId="0" borderId="0" xfId="44" applyNumberFormat="1" applyFont="1" applyFill="1" applyBorder="1" applyAlignment="1">
      <alignment vertical="top" wrapText="1"/>
    </xf>
    <xf numFmtId="0" fontId="46" fillId="0" borderId="0" xfId="0" applyNumberFormat="1" applyFont="1" applyFill="1" applyAlignment="1">
      <alignment vertical="top"/>
    </xf>
    <xf numFmtId="0" fontId="46" fillId="0" borderId="0" xfId="44" applyNumberFormat="1" applyFont="1" applyFill="1" applyBorder="1" applyAlignment="1">
      <alignment vertical="top" wrapText="1"/>
    </xf>
    <xf numFmtId="176" fontId="47" fillId="0" borderId="0" xfId="44" applyNumberFormat="1" applyFont="1" applyFill="1" applyBorder="1" applyAlignment="1">
      <alignment horizontal="right" vertical="top" wrapText="1"/>
    </xf>
    <xf numFmtId="0" fontId="46" fillId="0" borderId="0" xfId="44" applyNumberFormat="1" applyFont="1" applyFill="1" applyBorder="1" applyAlignment="1">
      <alignment horizontal="right" vertical="top" wrapText="1"/>
    </xf>
    <xf numFmtId="43" fontId="46" fillId="25" borderId="0" xfId="28" applyFont="1" applyFill="1" applyBorder="1" applyAlignment="1">
      <alignment vertical="top"/>
    </xf>
    <xf numFmtId="0" fontId="46" fillId="0" borderId="0" xfId="49" applyFont="1" applyFill="1" applyBorder="1" applyAlignment="1">
      <alignment horizontal="center" vertical="top"/>
    </xf>
    <xf numFmtId="0" fontId="22" fillId="0" borderId="11" xfId="61" applyFont="1" applyFill="1" applyBorder="1" applyAlignment="1">
      <alignment vertical="top" wrapText="1"/>
    </xf>
    <xf numFmtId="0" fontId="22" fillId="0" borderId="0" xfId="49" applyFont="1" applyFill="1" applyBorder="1" applyAlignment="1">
      <alignment horizontal="center"/>
    </xf>
    <xf numFmtId="0" fontId="23" fillId="0" borderId="0" xfId="49" applyFont="1" applyFill="1" applyBorder="1" applyAlignment="1">
      <alignment horizontal="left" vertical="top" wrapText="1"/>
    </xf>
    <xf numFmtId="0" fontId="23" fillId="0" borderId="11" xfId="49"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46" fillId="25" borderId="0" xfId="49" applyFont="1" applyFill="1" applyBorder="1" applyAlignment="1">
      <alignment horizontal="left" vertical="top"/>
    </xf>
    <xf numFmtId="0" fontId="23" fillId="0" borderId="0" xfId="47" applyFont="1" applyFill="1" applyAlignment="1" applyProtection="1">
      <alignment horizontal="center" vertical="top"/>
    </xf>
    <xf numFmtId="0" fontId="23" fillId="0" borderId="0" xfId="0" applyFont="1" applyFill="1" applyBorder="1" applyAlignment="1">
      <alignment horizontal="right" vertical="top"/>
    </xf>
    <xf numFmtId="173" fontId="22" fillId="0" borderId="11" xfId="47" applyNumberFormat="1" applyFont="1" applyFill="1" applyBorder="1" applyAlignment="1" applyProtection="1">
      <alignment horizontal="right" vertical="top"/>
    </xf>
    <xf numFmtId="0" fontId="22" fillId="0" borderId="0" xfId="0" applyFont="1" applyFill="1" applyAlignment="1">
      <alignment horizontal="left" wrapText="1"/>
    </xf>
    <xf numFmtId="0" fontId="23" fillId="0" borderId="11" xfId="49" applyFont="1" applyFill="1" applyBorder="1" applyAlignment="1" applyProtection="1">
      <alignment horizontal="left" vertical="top"/>
    </xf>
    <xf numFmtId="0" fontId="23" fillId="0" borderId="0" xfId="44" applyFont="1" applyFill="1" applyAlignment="1">
      <alignment horizontal="right" vertical="center" wrapText="1"/>
    </xf>
    <xf numFmtId="0" fontId="23" fillId="0" borderId="0" xfId="51" applyNumberFormat="1" applyFont="1" applyFill="1" applyBorder="1" applyAlignment="1" applyProtection="1">
      <alignment horizontal="right" vertical="center"/>
    </xf>
    <xf numFmtId="0" fontId="46" fillId="0" borderId="10" xfId="53" applyFont="1" applyFill="1" applyBorder="1" applyAlignment="1">
      <alignment vertical="top"/>
    </xf>
    <xf numFmtId="0" fontId="23" fillId="25" borderId="0" xfId="44" applyFont="1" applyFill="1" applyAlignment="1">
      <alignment vertical="top"/>
    </xf>
    <xf numFmtId="0" fontId="22" fillId="0" borderId="0" xfId="48" applyFont="1" applyFill="1" applyBorder="1" applyAlignment="1">
      <alignment horizontal="right" vertical="center" wrapText="1"/>
    </xf>
    <xf numFmtId="0" fontId="23" fillId="0" borderId="11" xfId="53" applyFont="1" applyFill="1" applyBorder="1" applyAlignment="1">
      <alignment horizontal="left" vertical="top" wrapText="1"/>
    </xf>
    <xf numFmtId="0" fontId="25" fillId="0" borderId="11" xfId="0" applyFont="1" applyFill="1" applyBorder="1" applyAlignment="1">
      <alignment horizontal="center"/>
    </xf>
    <xf numFmtId="0" fontId="23" fillId="0" borderId="12" xfId="0" applyFont="1" applyFill="1" applyBorder="1" applyAlignment="1">
      <alignment horizontal="center"/>
    </xf>
    <xf numFmtId="0" fontId="23" fillId="0" borderId="12" xfId="0" applyFont="1" applyFill="1" applyBorder="1" applyAlignment="1">
      <alignment horizontal="right"/>
    </xf>
    <xf numFmtId="0" fontId="25" fillId="0" borderId="11" xfId="0" applyNumberFormat="1" applyFont="1" applyFill="1" applyBorder="1" applyAlignment="1">
      <alignment horizontal="right"/>
    </xf>
    <xf numFmtId="43" fontId="23" fillId="0" borderId="12" xfId="28" applyFont="1" applyFill="1" applyBorder="1" applyAlignment="1">
      <alignment horizontal="right" wrapText="1"/>
    </xf>
    <xf numFmtId="43" fontId="25" fillId="0" borderId="11" xfId="28" applyFont="1" applyFill="1" applyBorder="1" applyAlignment="1">
      <alignment horizontal="right" wrapText="1"/>
    </xf>
    <xf numFmtId="164" fontId="46" fillId="0" borderId="10" xfId="63" applyFont="1" applyFill="1" applyBorder="1" applyAlignment="1" applyProtection="1">
      <alignment horizontal="center" vertical="center"/>
    </xf>
    <xf numFmtId="183" fontId="22" fillId="0" borderId="0" xfId="44" applyNumberFormat="1" applyFont="1" applyFill="1" applyAlignment="1">
      <alignment vertical="center"/>
    </xf>
    <xf numFmtId="0" fontId="46" fillId="0" borderId="11" xfId="44" applyNumberFormat="1" applyFont="1" applyFill="1" applyBorder="1" applyAlignment="1" applyProtection="1">
      <alignment horizontal="right" vertical="center" wrapText="1"/>
    </xf>
    <xf numFmtId="164" fontId="46" fillId="0" borderId="11" xfId="63" applyFont="1" applyFill="1" applyBorder="1" applyAlignment="1" applyProtection="1">
      <alignment horizontal="center" vertical="center"/>
    </xf>
    <xf numFmtId="0" fontId="22" fillId="0" borderId="0" xfId="44" applyFont="1" applyFill="1" applyBorder="1" applyAlignment="1">
      <alignment vertical="center"/>
    </xf>
    <xf numFmtId="164" fontId="46" fillId="0" borderId="0" xfId="63" applyFont="1" applyFill="1" applyBorder="1" applyAlignment="1" applyProtection="1">
      <alignment horizontal="right" vertical="center"/>
    </xf>
    <xf numFmtId="183" fontId="22" fillId="0" borderId="0" xfId="44" applyNumberFormat="1" applyFont="1" applyFill="1" applyBorder="1" applyAlignment="1">
      <alignment vertical="center"/>
    </xf>
    <xf numFmtId="0" fontId="46" fillId="0" borderId="0" xfId="44" applyNumberFormat="1" applyFont="1" applyFill="1" applyBorder="1" applyAlignment="1">
      <alignment horizontal="right" vertical="center"/>
    </xf>
    <xf numFmtId="0" fontId="23" fillId="0" borderId="0" xfId="44" applyFont="1" applyFill="1" applyBorder="1" applyAlignment="1" applyProtection="1">
      <alignment horizontal="left" vertical="center" wrapText="1"/>
    </xf>
    <xf numFmtId="0" fontId="23" fillId="0" borderId="10" xfId="44" applyNumberFormat="1" applyFont="1" applyFill="1" applyBorder="1" applyAlignment="1">
      <alignment horizontal="center" vertical="center"/>
    </xf>
    <xf numFmtId="0" fontId="23" fillId="0" borderId="10" xfId="44" applyNumberFormat="1" applyFont="1" applyFill="1" applyBorder="1" applyAlignment="1">
      <alignment vertical="center"/>
    </xf>
    <xf numFmtId="43" fontId="23" fillId="0" borderId="10" xfId="28" applyFont="1" applyFill="1" applyBorder="1" applyAlignment="1">
      <alignment horizontal="center" vertical="center"/>
    </xf>
    <xf numFmtId="0" fontId="23" fillId="0" borderId="10" xfId="44" applyNumberFormat="1" applyFont="1" applyFill="1" applyBorder="1" applyAlignment="1" applyProtection="1">
      <alignment vertical="center"/>
    </xf>
    <xf numFmtId="43" fontId="23" fillId="0" borderId="10" xfId="28" applyFont="1" applyFill="1" applyBorder="1" applyAlignment="1" applyProtection="1">
      <alignment horizontal="center" vertical="center"/>
    </xf>
    <xf numFmtId="0" fontId="25" fillId="0" borderId="12" xfId="0" applyFont="1" applyFill="1" applyBorder="1" applyAlignment="1">
      <alignment horizontal="right"/>
    </xf>
    <xf numFmtId="0" fontId="23" fillId="0" borderId="0" xfId="44" applyFont="1" applyFill="1" applyAlignment="1">
      <alignment horizontal="center" vertical="center"/>
    </xf>
    <xf numFmtId="0" fontId="23" fillId="0" borderId="0" xfId="44" applyFont="1" applyFill="1" applyBorder="1" applyAlignment="1">
      <alignment horizontal="center" vertical="center"/>
    </xf>
    <xf numFmtId="0" fontId="22" fillId="0" borderId="0" xfId="44" applyFont="1" applyFill="1" applyBorder="1" applyAlignment="1" applyProtection="1">
      <alignment horizontal="left" vertical="center" wrapText="1"/>
    </xf>
    <xf numFmtId="0" fontId="23" fillId="0" borderId="0" xfId="44" applyNumberFormat="1" applyFont="1" applyFill="1" applyBorder="1" applyAlignment="1" applyProtection="1">
      <alignment horizontal="right" vertical="center" wrapText="1"/>
    </xf>
    <xf numFmtId="0" fontId="23" fillId="0" borderId="0" xfId="44" applyNumberFormat="1" applyFont="1" applyFill="1" applyBorder="1" applyAlignment="1" applyProtection="1">
      <alignment horizontal="center" vertical="center" wrapText="1"/>
    </xf>
    <xf numFmtId="0" fontId="23" fillId="0" borderId="11" xfId="49" applyFont="1" applyFill="1" applyBorder="1" applyAlignment="1">
      <alignment horizontal="right"/>
    </xf>
    <xf numFmtId="167" fontId="23" fillId="0" borderId="11" xfId="44" applyNumberFormat="1" applyFont="1" applyFill="1" applyBorder="1" applyAlignment="1">
      <alignment vertical="top" wrapText="1"/>
    </xf>
    <xf numFmtId="181" fontId="23" fillId="0" borderId="11" xfId="69" applyNumberFormat="1" applyFont="1" applyFill="1" applyBorder="1" applyAlignment="1">
      <alignment horizontal="right" vertical="top" wrapText="1"/>
    </xf>
    <xf numFmtId="0" fontId="23" fillId="0" borderId="0" xfId="69" applyFont="1" applyFill="1" applyBorder="1" applyAlignment="1">
      <alignment horizontal="center" vertical="center" wrapText="1"/>
    </xf>
    <xf numFmtId="0" fontId="46" fillId="25" borderId="0" xfId="52" applyNumberFormat="1" applyFont="1" applyFill="1" applyAlignment="1" applyProtection="1">
      <alignment horizontal="right" vertical="center"/>
    </xf>
    <xf numFmtId="0" fontId="46" fillId="25" borderId="0" xfId="53" applyFont="1" applyFill="1" applyAlignment="1">
      <alignment vertical="center"/>
    </xf>
    <xf numFmtId="0" fontId="46" fillId="25" borderId="0" xfId="53" applyFont="1" applyFill="1" applyAlignment="1">
      <alignment horizontal="center" vertical="top"/>
    </xf>
    <xf numFmtId="0" fontId="46" fillId="25" borderId="0" xfId="53" applyFont="1" applyFill="1" applyAlignment="1">
      <alignment vertical="top"/>
    </xf>
    <xf numFmtId="0" fontId="46" fillId="25" borderId="0" xfId="63" applyNumberFormat="1" applyFont="1" applyFill="1" applyBorder="1" applyAlignment="1">
      <alignment horizontal="right" vertical="top" wrapText="1"/>
    </xf>
    <xf numFmtId="49" fontId="46" fillId="25" borderId="0" xfId="53" applyNumberFormat="1" applyFont="1" applyFill="1" applyAlignment="1">
      <alignment horizontal="center" vertical="top"/>
    </xf>
    <xf numFmtId="0" fontId="46" fillId="25" borderId="0" xfId="49" applyNumberFormat="1" applyFont="1" applyFill="1" applyAlignment="1">
      <alignment horizontal="right" vertical="top"/>
    </xf>
    <xf numFmtId="0" fontId="23" fillId="0" borderId="0" xfId="44" applyFont="1" applyFill="1" applyBorder="1" applyAlignment="1" applyProtection="1">
      <alignment horizontal="left" vertical="top" wrapText="1"/>
    </xf>
    <xf numFmtId="49" fontId="23" fillId="0" borderId="0" xfId="47" applyNumberFormat="1" applyFont="1" applyFill="1" applyBorder="1" applyAlignment="1" applyProtection="1">
      <alignment horizontal="right" vertical="top"/>
    </xf>
    <xf numFmtId="0" fontId="23" fillId="0" borderId="11" xfId="47" applyFont="1" applyFill="1" applyBorder="1" applyAlignment="1" applyProtection="1">
      <alignment horizontal="left" vertical="top" wrapText="1"/>
    </xf>
    <xf numFmtId="0" fontId="23" fillId="25" borderId="0" xfId="49" applyNumberFormat="1" applyFont="1" applyFill="1" applyBorder="1" applyAlignment="1">
      <alignment horizontal="left"/>
    </xf>
    <xf numFmtId="43" fontId="23" fillId="0" borderId="10" xfId="28" applyFont="1" applyFill="1" applyBorder="1" applyAlignment="1" applyProtection="1"/>
    <xf numFmtId="43" fontId="23" fillId="0" borderId="10" xfId="28" applyFont="1" applyFill="1" applyBorder="1" applyAlignment="1" applyProtection="1">
      <alignment horizontal="right"/>
    </xf>
    <xf numFmtId="43" fontId="23" fillId="0" borderId="11" xfId="28" applyFont="1" applyFill="1" applyBorder="1" applyAlignment="1" applyProtection="1">
      <alignment vertical="center"/>
    </xf>
    <xf numFmtId="43" fontId="23" fillId="0" borderId="11" xfId="28" applyFont="1" applyFill="1" applyBorder="1" applyAlignment="1" applyProtection="1"/>
    <xf numFmtId="43" fontId="23" fillId="0" borderId="11" xfId="28" applyFont="1" applyFill="1" applyBorder="1" applyAlignment="1" applyProtection="1">
      <alignment wrapText="1"/>
    </xf>
    <xf numFmtId="43" fontId="23" fillId="0" borderId="0" xfId="28" applyFont="1" applyFill="1" applyBorder="1" applyAlignment="1">
      <alignment horizontal="center"/>
    </xf>
    <xf numFmtId="43" fontId="23" fillId="0" borderId="0" xfId="28" applyFont="1" applyFill="1" applyAlignment="1">
      <alignment horizontal="right"/>
    </xf>
    <xf numFmtId="43" fontId="23" fillId="0" borderId="0" xfId="28" applyFont="1" applyFill="1" applyBorder="1" applyAlignment="1" applyProtection="1">
      <alignment horizontal="right"/>
    </xf>
    <xf numFmtId="43" fontId="23" fillId="0" borderId="0" xfId="28" applyFont="1" applyFill="1" applyAlignment="1">
      <alignment horizontal="right" wrapText="1"/>
    </xf>
    <xf numFmtId="43" fontId="23" fillId="0" borderId="10" xfId="28" applyFont="1" applyFill="1" applyBorder="1"/>
    <xf numFmtId="43" fontId="23" fillId="0" borderId="11" xfId="28" applyFont="1" applyFill="1" applyBorder="1" applyAlignment="1"/>
    <xf numFmtId="43" fontId="23" fillId="0" borderId="11" xfId="28" applyFont="1" applyFill="1" applyBorder="1"/>
    <xf numFmtId="43" fontId="23" fillId="25" borderId="10" xfId="28" applyFont="1" applyFill="1" applyBorder="1" applyAlignment="1" applyProtection="1">
      <alignment vertical="justify"/>
    </xf>
    <xf numFmtId="43" fontId="23" fillId="0" borderId="12" xfId="28" applyFont="1" applyFill="1" applyBorder="1" applyAlignment="1" applyProtection="1">
      <alignment horizontal="right"/>
    </xf>
    <xf numFmtId="43" fontId="22" fillId="0" borderId="0" xfId="28" applyFont="1" applyFill="1" applyBorder="1" applyAlignment="1">
      <alignment vertical="top"/>
    </xf>
    <xf numFmtId="43" fontId="23" fillId="0" borderId="11" xfId="28" applyFont="1" applyFill="1" applyBorder="1" applyProtection="1"/>
    <xf numFmtId="43" fontId="23" fillId="0" borderId="0" xfId="28" applyFont="1" applyFill="1"/>
    <xf numFmtId="43" fontId="23" fillId="25" borderId="10" xfId="28" applyFont="1" applyFill="1" applyBorder="1" applyAlignment="1" applyProtection="1">
      <alignment horizontal="right" wrapText="1"/>
    </xf>
    <xf numFmtId="43" fontId="46" fillId="0" borderId="0" xfId="28" applyFont="1" applyFill="1" applyBorder="1" applyAlignment="1">
      <alignment horizontal="right" wrapText="1"/>
    </xf>
    <xf numFmtId="43" fontId="23" fillId="25" borderId="11" xfId="28" applyFont="1" applyFill="1" applyBorder="1" applyAlignment="1" applyProtection="1">
      <alignment horizontal="right"/>
    </xf>
    <xf numFmtId="43" fontId="23" fillId="25" borderId="10" xfId="28" applyFont="1" applyFill="1" applyBorder="1" applyAlignment="1">
      <alignment horizontal="right"/>
    </xf>
    <xf numFmtId="43" fontId="23" fillId="25" borderId="11" xfId="28" applyFont="1" applyFill="1" applyBorder="1" applyAlignment="1" applyProtection="1">
      <alignment horizontal="right" wrapText="1"/>
    </xf>
    <xf numFmtId="43" fontId="23" fillId="25" borderId="0" xfId="28" applyFont="1" applyFill="1" applyBorder="1" applyAlignment="1" applyProtection="1">
      <alignment horizontal="right" wrapText="1"/>
    </xf>
    <xf numFmtId="43" fontId="23" fillId="25" borderId="11" xfId="28" applyFont="1" applyFill="1" applyBorder="1" applyAlignment="1">
      <alignment horizontal="right" wrapText="1"/>
    </xf>
    <xf numFmtId="43" fontId="23" fillId="25" borderId="0" xfId="28" applyFont="1" applyFill="1" applyAlignment="1" applyProtection="1">
      <alignment horizontal="right" wrapText="1"/>
    </xf>
    <xf numFmtId="43" fontId="23" fillId="25" borderId="0" xfId="28" applyFont="1" applyFill="1" applyBorder="1" applyAlignment="1">
      <alignment horizontal="right" wrapText="1"/>
    </xf>
    <xf numFmtId="43" fontId="46" fillId="25" borderId="11" xfId="28" applyFont="1" applyFill="1" applyBorder="1" applyAlignment="1" applyProtection="1">
      <alignment horizontal="right"/>
    </xf>
    <xf numFmtId="43" fontId="23" fillId="0" borderId="11" xfId="28" applyFont="1" applyFill="1" applyBorder="1" applyAlignment="1" applyProtection="1">
      <alignment horizontal="right" vertical="justify" wrapText="1"/>
    </xf>
    <xf numFmtId="43" fontId="46" fillId="25" borderId="10" xfId="28" applyFont="1" applyFill="1" applyBorder="1" applyAlignment="1" applyProtection="1">
      <alignment horizontal="right"/>
    </xf>
    <xf numFmtId="0" fontId="24" fillId="0" borderId="0" xfId="0" applyFont="1" applyFill="1" applyBorder="1" applyAlignment="1">
      <alignment horizontal="right"/>
    </xf>
    <xf numFmtId="0" fontId="23" fillId="0" borderId="0" xfId="69" applyFont="1" applyFill="1" applyBorder="1" applyAlignment="1">
      <alignment horizontal="left" vertical="center" wrapText="1"/>
    </xf>
    <xf numFmtId="0" fontId="23" fillId="0" borderId="0" xfId="49" applyFont="1" applyFill="1" applyBorder="1" applyAlignment="1">
      <alignment horizontal="left" vertical="top" wrapText="1"/>
    </xf>
    <xf numFmtId="0" fontId="25" fillId="0" borderId="11" xfId="0" applyFont="1" applyFill="1" applyBorder="1" applyAlignment="1">
      <alignment horizontal="right"/>
    </xf>
    <xf numFmtId="0" fontId="23" fillId="0" borderId="0" xfId="69" applyNumberFormat="1" applyFont="1" applyFill="1" applyBorder="1" applyAlignment="1" applyProtection="1">
      <alignment horizontal="right" wrapText="1"/>
    </xf>
    <xf numFmtId="0" fontId="23" fillId="0" borderId="11" xfId="52" applyNumberFormat="1" applyFont="1" applyFill="1" applyBorder="1" applyAlignment="1" applyProtection="1">
      <alignment horizontal="right"/>
    </xf>
    <xf numFmtId="43" fontId="25" fillId="0" borderId="12" xfId="28" applyFont="1" applyFill="1" applyBorder="1" applyAlignment="1" applyProtection="1">
      <alignment horizontal="right" wrapText="1"/>
    </xf>
    <xf numFmtId="43" fontId="25" fillId="0" borderId="0" xfId="28" applyFont="1" applyFill="1" applyBorder="1" applyAlignment="1" applyProtection="1">
      <alignment horizontal="right" wrapText="1"/>
    </xf>
    <xf numFmtId="43" fontId="25" fillId="0" borderId="0" xfId="28" applyFont="1" applyFill="1" applyBorder="1" applyAlignment="1" applyProtection="1">
      <alignment horizontal="right"/>
    </xf>
    <xf numFmtId="43" fontId="25" fillId="0" borderId="0" xfId="28" applyFont="1" applyFill="1" applyAlignment="1" applyProtection="1">
      <alignment horizontal="right"/>
    </xf>
    <xf numFmtId="43" fontId="25" fillId="0" borderId="11" xfId="28" applyFont="1" applyFill="1" applyBorder="1" applyAlignment="1">
      <alignment horizontal="right"/>
    </xf>
    <xf numFmtId="43" fontId="25" fillId="0" borderId="11" xfId="28" applyFont="1" applyFill="1" applyBorder="1" applyAlignment="1" applyProtection="1">
      <alignment horizontal="right" wrapText="1"/>
    </xf>
    <xf numFmtId="43" fontId="25" fillId="0" borderId="11" xfId="28" applyFont="1" applyFill="1" applyBorder="1" applyAlignment="1" applyProtection="1">
      <alignment horizontal="right"/>
    </xf>
    <xf numFmtId="43" fontId="25" fillId="0" borderId="10" xfId="28" applyFont="1" applyFill="1" applyBorder="1" applyAlignment="1" applyProtection="1">
      <alignment horizontal="right" wrapText="1"/>
    </xf>
    <xf numFmtId="43" fontId="48" fillId="0" borderId="11" xfId="28" applyFont="1" applyFill="1" applyBorder="1" applyAlignment="1" applyProtection="1">
      <alignment horizontal="right"/>
    </xf>
    <xf numFmtId="43" fontId="46" fillId="0" borderId="11" xfId="28" applyFont="1" applyFill="1" applyBorder="1"/>
    <xf numFmtId="43" fontId="46" fillId="0" borderId="11" xfId="28" applyFont="1" applyFill="1" applyBorder="1" applyAlignment="1"/>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9" applyFont="1" applyFill="1" applyBorder="1" applyAlignment="1">
      <alignment horizontal="left" vertical="top" wrapText="1"/>
    </xf>
    <xf numFmtId="0" fontId="46" fillId="0" borderId="0" xfId="49" applyFont="1" applyFill="1" applyBorder="1" applyAlignment="1">
      <alignment horizontal="left" vertical="top" wrapText="1"/>
    </xf>
    <xf numFmtId="0" fontId="23" fillId="0" borderId="0" xfId="49" applyFont="1" applyFill="1" applyAlignment="1">
      <alignment horizontal="left" vertical="top" wrapText="1"/>
    </xf>
    <xf numFmtId="0" fontId="22" fillId="0" borderId="0" xfId="49" applyNumberFormat="1" applyFont="1" applyFill="1" applyBorder="1" applyAlignment="1" applyProtection="1">
      <alignment horizontal="center"/>
    </xf>
    <xf numFmtId="0" fontId="23" fillId="0" borderId="0" xfId="0" applyFont="1" applyFill="1" applyAlignment="1">
      <alignment vertical="center"/>
    </xf>
    <xf numFmtId="0" fontId="23" fillId="25" borderId="0" xfId="49" applyFont="1" applyFill="1" applyBorder="1" applyAlignment="1">
      <alignment horizontal="left" vertical="top" wrapText="1"/>
    </xf>
    <xf numFmtId="0" fontId="23" fillId="0" borderId="0" xfId="49" applyFont="1" applyFill="1" applyAlignment="1">
      <alignment horizontal="center"/>
    </xf>
    <xf numFmtId="0" fontId="23" fillId="0" borderId="11" xfId="49" applyFont="1" applyFill="1" applyBorder="1" applyAlignment="1" applyProtection="1">
      <alignment horizontal="left" vertical="top" wrapText="1"/>
    </xf>
    <xf numFmtId="0" fontId="23" fillId="0" borderId="0" xfId="49" applyFont="1" applyFill="1" applyBorder="1" applyAlignment="1">
      <alignment horizontal="left"/>
    </xf>
    <xf numFmtId="0" fontId="46" fillId="0" borderId="0" xfId="48" applyFont="1" applyFill="1" applyBorder="1" applyAlignment="1">
      <alignment horizontal="left" vertical="top" wrapText="1"/>
    </xf>
    <xf numFmtId="43" fontId="46" fillId="0" borderId="0" xfId="28" applyFont="1" applyFill="1"/>
    <xf numFmtId="43" fontId="46" fillId="0" borderId="0" xfId="28" applyFont="1" applyFill="1" applyBorder="1"/>
    <xf numFmtId="43" fontId="46" fillId="0" borderId="10" xfId="28" applyFont="1" applyFill="1" applyBorder="1"/>
    <xf numFmtId="0" fontId="23" fillId="0" borderId="0" xfId="52" applyFont="1" applyFill="1" applyBorder="1" applyAlignment="1" applyProtection="1">
      <alignment horizontal="center"/>
    </xf>
    <xf numFmtId="43" fontId="23" fillId="25" borderId="11" xfId="28" applyFont="1" applyFill="1" applyBorder="1" applyAlignment="1">
      <alignment horizontal="right" vertical="top" wrapText="1"/>
    </xf>
    <xf numFmtId="43" fontId="23" fillId="25" borderId="11" xfId="28" applyFont="1" applyFill="1" applyBorder="1" applyAlignment="1" applyProtection="1"/>
    <xf numFmtId="43" fontId="23" fillId="25" borderId="11" xfId="28" applyFont="1" applyFill="1" applyBorder="1" applyAlignment="1"/>
    <xf numFmtId="0" fontId="22" fillId="0" borderId="0" xfId="46" applyFont="1" applyFill="1" applyBorder="1" applyAlignment="1">
      <alignment horizontal="center" vertical="center" wrapText="1"/>
    </xf>
    <xf numFmtId="43" fontId="48" fillId="0" borderId="0" xfId="28" applyFont="1" applyFill="1" applyAlignment="1">
      <alignment horizontal="right"/>
    </xf>
    <xf numFmtId="43" fontId="48" fillId="0" borderId="0" xfId="28" applyFont="1" applyFill="1" applyAlignment="1">
      <alignment horizontal="right" wrapText="1"/>
    </xf>
    <xf numFmtId="43" fontId="48" fillId="0" borderId="0" xfId="28" applyFont="1" applyFill="1" applyBorder="1" applyAlignment="1" applyProtection="1">
      <alignment horizontal="right"/>
    </xf>
    <xf numFmtId="43" fontId="48" fillId="0" borderId="0" xfId="28" applyFont="1" applyFill="1" applyAlignment="1" applyProtection="1">
      <alignment horizontal="right"/>
    </xf>
    <xf numFmtId="43" fontId="23" fillId="0" borderId="11" xfId="28" applyFont="1" applyFill="1" applyBorder="1" applyAlignment="1">
      <alignment horizontal="right" vertical="top" wrapText="1"/>
    </xf>
    <xf numFmtId="1" fontId="23" fillId="0" borderId="0" xfId="52" applyNumberFormat="1" applyFont="1" applyFill="1" applyBorder="1" applyAlignment="1" applyProtection="1"/>
    <xf numFmtId="167" fontId="23" fillId="0" borderId="11" xfId="49" applyNumberFormat="1" applyFont="1" applyFill="1" applyBorder="1" applyAlignment="1">
      <alignment horizontal="right" vertical="top"/>
    </xf>
    <xf numFmtId="0" fontId="23" fillId="0" borderId="0" xfId="44" applyFont="1" applyFill="1" applyBorder="1" applyAlignment="1">
      <alignment horizontal="left" wrapText="1"/>
    </xf>
    <xf numFmtId="0" fontId="23" fillId="0" borderId="0" xfId="49" applyFont="1" applyFill="1" applyBorder="1" applyAlignment="1">
      <alignment horizontal="center" vertical="center"/>
    </xf>
    <xf numFmtId="0" fontId="23" fillId="0" borderId="0" xfId="49" applyFont="1" applyFill="1" applyBorder="1" applyAlignment="1">
      <alignment horizontal="left" wrapText="1"/>
    </xf>
    <xf numFmtId="0" fontId="23" fillId="0" borderId="0" xfId="49" applyNumberFormat="1" applyFont="1" applyFill="1" applyBorder="1" applyAlignment="1"/>
    <xf numFmtId="43" fontId="23" fillId="0" borderId="0" xfId="28" applyFont="1" applyFill="1" applyAlignment="1"/>
    <xf numFmtId="1" fontId="23" fillId="0" borderId="11" xfId="63" applyNumberFormat="1" applyFont="1" applyFill="1" applyBorder="1" applyAlignment="1" applyProtection="1">
      <alignment horizontal="right" wrapText="1"/>
    </xf>
    <xf numFmtId="1" fontId="23" fillId="0" borderId="0" xfId="63" applyNumberFormat="1" applyFont="1" applyFill="1" applyBorder="1" applyAlignment="1" applyProtection="1">
      <alignment horizontal="right" wrapText="1"/>
    </xf>
    <xf numFmtId="1" fontId="46" fillId="25" borderId="0" xfId="69" applyNumberFormat="1" applyFont="1" applyFill="1" applyBorder="1" applyAlignment="1" applyProtection="1">
      <alignment horizontal="right"/>
    </xf>
    <xf numFmtId="0" fontId="47" fillId="25" borderId="0" xfId="46" applyFont="1" applyFill="1" applyBorder="1" applyAlignment="1">
      <alignment horizontal="center" vertical="center" wrapText="1"/>
    </xf>
    <xf numFmtId="0" fontId="46" fillId="25" borderId="0" xfId="47" applyNumberFormat="1" applyFont="1" applyFill="1" applyBorder="1" applyProtection="1"/>
    <xf numFmtId="0" fontId="46" fillId="25" borderId="0" xfId="47" applyNumberFormat="1" applyFont="1" applyFill="1" applyBorder="1" applyAlignment="1" applyProtection="1">
      <alignment horizontal="right"/>
    </xf>
    <xf numFmtId="0" fontId="23" fillId="0" borderId="0" xfId="47" applyFont="1" applyFill="1" applyBorder="1" applyAlignment="1" applyProtection="1">
      <alignment horizontal="center"/>
    </xf>
    <xf numFmtId="0" fontId="46" fillId="0" borderId="0" xfId="52" applyFont="1" applyFill="1" applyBorder="1" applyAlignment="1" applyProtection="1">
      <alignment horizontal="center"/>
    </xf>
    <xf numFmtId="0" fontId="46" fillId="0" borderId="12" xfId="52" applyFont="1" applyFill="1" applyBorder="1" applyAlignment="1" applyProtection="1">
      <alignment horizontal="center"/>
    </xf>
    <xf numFmtId="0" fontId="27" fillId="0" borderId="0" xfId="0" applyFont="1" applyAlignment="1">
      <alignment horizontal="center"/>
    </xf>
    <xf numFmtId="0" fontId="28" fillId="0" borderId="0" xfId="0" applyFont="1" applyAlignment="1">
      <alignment horizontal="justify" vertical="top" wrapText="1"/>
    </xf>
    <xf numFmtId="0" fontId="28" fillId="0" borderId="0" xfId="0" applyFont="1" applyAlignment="1">
      <alignment horizontal="justify"/>
    </xf>
    <xf numFmtId="0" fontId="29" fillId="0" borderId="0" xfId="0" applyFont="1" applyBorder="1" applyAlignment="1" applyProtection="1">
      <alignment horizontal="center" vertical="top"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39" fillId="0" borderId="29" xfId="0" applyFont="1" applyFill="1" applyBorder="1" applyAlignment="1">
      <alignment horizontal="center" wrapText="1"/>
    </xf>
    <xf numFmtId="0" fontId="39" fillId="0" borderId="30" xfId="0" applyFont="1" applyFill="1" applyBorder="1" applyAlignment="1">
      <alignment horizontal="center" wrapText="1"/>
    </xf>
    <xf numFmtId="0" fontId="39" fillId="0" borderId="31" xfId="0" applyFont="1" applyFill="1" applyBorder="1" applyAlignment="1">
      <alignment horizontal="center" wrapText="1"/>
    </xf>
    <xf numFmtId="0" fontId="41" fillId="0" borderId="34" xfId="0" applyFont="1" applyFill="1" applyBorder="1" applyAlignment="1" applyProtection="1">
      <alignment horizontal="center" wrapText="1"/>
    </xf>
    <xf numFmtId="0" fontId="41" fillId="0" borderId="0" xfId="0" applyFont="1" applyFill="1" applyBorder="1" applyAlignment="1" applyProtection="1">
      <alignment horizontal="right" wrapText="1"/>
    </xf>
    <xf numFmtId="0" fontId="41" fillId="0" borderId="20" xfId="0" applyFont="1" applyFill="1" applyBorder="1" applyAlignment="1" applyProtection="1">
      <alignment horizontal="right" wrapText="1"/>
    </xf>
    <xf numFmtId="0" fontId="39" fillId="0" borderId="28" xfId="0" applyFont="1" applyFill="1" applyBorder="1" applyAlignment="1">
      <alignment horizontal="center" wrapText="1"/>
    </xf>
    <xf numFmtId="0" fontId="39" fillId="0" borderId="0" xfId="0" applyFont="1" applyFill="1" applyBorder="1" applyAlignment="1">
      <alignment horizontal="center" wrapText="1"/>
    </xf>
    <xf numFmtId="0" fontId="39" fillId="0" borderId="20" xfId="0" applyFont="1" applyFill="1" applyBorder="1" applyAlignment="1">
      <alignment horizontal="center" wrapText="1"/>
    </xf>
    <xf numFmtId="0" fontId="39" fillId="0" borderId="23" xfId="0" applyFont="1" applyFill="1" applyBorder="1" applyAlignment="1" applyProtection="1">
      <alignment horizontal="center" vertical="center" wrapText="1"/>
    </xf>
    <xf numFmtId="0" fontId="23" fillId="0" borderId="14" xfId="0" applyFont="1" applyFill="1" applyBorder="1" applyAlignment="1">
      <alignment horizontal="left" vertical="center" wrapText="1"/>
    </xf>
    <xf numFmtId="0" fontId="23"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2" fillId="0" borderId="0" xfId="47" applyFont="1" applyFill="1" applyAlignment="1" applyProtection="1">
      <alignment horizontal="center"/>
    </xf>
    <xf numFmtId="0" fontId="25" fillId="0" borderId="0" xfId="0" applyFont="1" applyFill="1" applyAlignment="1">
      <alignment horizontal="center" vertical="top"/>
    </xf>
    <xf numFmtId="0" fontId="25" fillId="0" borderId="13" xfId="0" applyFont="1" applyFill="1" applyBorder="1" applyAlignment="1">
      <alignment horizontal="right"/>
    </xf>
    <xf numFmtId="0" fontId="23" fillId="0" borderId="0" xfId="53" applyNumberFormat="1" applyFont="1" applyFill="1" applyBorder="1" applyAlignment="1" applyProtection="1">
      <alignment horizontal="left" vertical="top"/>
    </xf>
    <xf numFmtId="0" fontId="22" fillId="0" borderId="0" xfId="53" applyNumberFormat="1" applyFont="1" applyFill="1" applyBorder="1" applyAlignment="1" applyProtection="1">
      <alignment horizontal="center"/>
    </xf>
    <xf numFmtId="0" fontId="23" fillId="0" borderId="0" xfId="53" applyNumberFormat="1"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9" applyFont="1" applyFill="1" applyBorder="1" applyAlignment="1">
      <alignment horizontal="center"/>
    </xf>
    <xf numFmtId="0" fontId="22" fillId="0" borderId="0" xfId="49" applyFont="1" applyFill="1" applyAlignment="1">
      <alignment horizontal="center"/>
    </xf>
    <xf numFmtId="0" fontId="23" fillId="0" borderId="0" xfId="49" applyNumberFormat="1" applyFont="1" applyFill="1" applyBorder="1" applyAlignment="1">
      <alignment horizontal="left" vertical="top" wrapText="1"/>
    </xf>
    <xf numFmtId="0" fontId="23" fillId="0" borderId="0" xfId="49" applyFont="1" applyFill="1" applyBorder="1" applyAlignment="1">
      <alignment horizontal="left" vertical="top" wrapText="1"/>
    </xf>
    <xf numFmtId="0" fontId="23" fillId="0" borderId="12" xfId="52" applyFont="1" applyFill="1" applyBorder="1" applyAlignment="1" applyProtection="1">
      <alignment horizontal="center" vertical="top"/>
    </xf>
    <xf numFmtId="0" fontId="23" fillId="0" borderId="12" xfId="52" applyFont="1" applyFill="1" applyBorder="1" applyAlignment="1" applyProtection="1">
      <alignment horizontal="center"/>
    </xf>
    <xf numFmtId="0" fontId="23" fillId="0" borderId="0" xfId="52" applyFont="1" applyFill="1" applyBorder="1" applyAlignment="1" applyProtection="1">
      <alignment horizontal="center" vertical="top"/>
    </xf>
    <xf numFmtId="0" fontId="23" fillId="0" borderId="0" xfId="52" applyFont="1" applyFill="1" applyBorder="1" applyAlignment="1" applyProtection="1">
      <alignment horizontal="center"/>
    </xf>
    <xf numFmtId="0" fontId="46" fillId="0" borderId="0" xfId="49" applyFont="1" applyFill="1" applyBorder="1" applyAlignment="1">
      <alignment horizontal="left" vertical="top" wrapText="1"/>
    </xf>
    <xf numFmtId="0" fontId="47" fillId="0" borderId="0" xfId="49" applyFont="1" applyFill="1" applyAlignment="1" applyProtection="1">
      <alignment horizontal="center"/>
    </xf>
    <xf numFmtId="0" fontId="23" fillId="0" borderId="0" xfId="49" applyFont="1" applyFill="1" applyAlignment="1">
      <alignment horizontal="left" vertical="top" wrapText="1"/>
    </xf>
    <xf numFmtId="0" fontId="22" fillId="0" borderId="0" xfId="49" applyNumberFormat="1" applyFont="1" applyFill="1" applyBorder="1" applyAlignment="1" applyProtection="1">
      <alignment horizontal="center"/>
    </xf>
    <xf numFmtId="0" fontId="23" fillId="25" borderId="0" xfId="49" applyNumberFormat="1" applyFont="1" applyFill="1" applyBorder="1" applyAlignment="1">
      <alignment horizontal="left" vertical="top" wrapText="1"/>
    </xf>
    <xf numFmtId="0" fontId="23" fillId="0" borderId="0" xfId="51" applyNumberFormat="1" applyFont="1" applyFill="1" applyBorder="1" applyAlignment="1" applyProtection="1">
      <alignment horizontal="center"/>
    </xf>
    <xf numFmtId="0" fontId="46" fillId="0" borderId="0" xfId="49" applyFont="1" applyFill="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47" fillId="0" borderId="0" xfId="49" applyFont="1" applyFill="1" applyBorder="1" applyAlignment="1" applyProtection="1">
      <alignment horizontal="center"/>
    </xf>
    <xf numFmtId="0" fontId="23" fillId="0" borderId="0" xfId="44" applyFont="1" applyFill="1" applyAlignment="1">
      <alignment horizontal="left" vertical="top"/>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3" fillId="25" borderId="0" xfId="44" applyFont="1" applyFill="1" applyAlignment="1">
      <alignment horizontal="left" vertical="top" wrapText="1"/>
    </xf>
    <xf numFmtId="0" fontId="22" fillId="25" borderId="0" xfId="44" applyNumberFormat="1" applyFont="1" applyFill="1" applyBorder="1" applyAlignment="1" applyProtection="1">
      <alignment horizontal="center"/>
    </xf>
    <xf numFmtId="0" fontId="22" fillId="25" borderId="0" xfId="44" applyFont="1" applyFill="1" applyBorder="1" applyAlignment="1" applyProtection="1">
      <alignment horizontal="center"/>
    </xf>
    <xf numFmtId="0" fontId="47" fillId="25" borderId="0" xfId="49" applyNumberFormat="1" applyFont="1" applyFill="1" applyBorder="1" applyAlignment="1" applyProtection="1">
      <alignment horizontal="center"/>
    </xf>
    <xf numFmtId="0" fontId="48" fillId="25" borderId="0" xfId="0" applyFont="1" applyFill="1" applyAlignment="1">
      <alignment horizontal="center"/>
    </xf>
    <xf numFmtId="0" fontId="23" fillId="0" borderId="0" xfId="44" applyFont="1" applyFill="1" applyBorder="1" applyAlignment="1">
      <alignment horizontal="left" vertical="top" wrapText="1"/>
    </xf>
    <xf numFmtId="0" fontId="23" fillId="0" borderId="12" xfId="48" applyFont="1" applyFill="1" applyBorder="1" applyAlignment="1">
      <alignment horizontal="left" vertical="top"/>
    </xf>
    <xf numFmtId="0" fontId="22" fillId="25" borderId="0" xfId="49" applyNumberFormat="1" applyFont="1" applyFill="1" applyBorder="1" applyAlignment="1">
      <alignment horizontal="center"/>
    </xf>
    <xf numFmtId="0" fontId="22" fillId="25" borderId="0" xfId="49" applyFont="1" applyFill="1" applyAlignment="1" applyProtection="1">
      <alignment horizontal="center" vertical="center"/>
    </xf>
    <xf numFmtId="0" fontId="25" fillId="0" borderId="0" xfId="0" applyFont="1" applyFill="1" applyAlignment="1">
      <alignment horizontal="center" vertical="center"/>
    </xf>
    <xf numFmtId="0" fontId="23" fillId="25" borderId="0" xfId="49" applyFont="1" applyFill="1" applyBorder="1" applyAlignment="1">
      <alignment horizontal="left" vertical="top" wrapText="1"/>
    </xf>
    <xf numFmtId="0" fontId="22" fillId="25" borderId="0" xfId="49" applyNumberFormat="1" applyFont="1" applyFill="1" applyAlignment="1">
      <alignment horizontal="center"/>
    </xf>
    <xf numFmtId="0" fontId="22" fillId="25" borderId="0" xfId="49" applyNumberFormat="1" applyFont="1" applyFill="1" applyAlignment="1" applyProtection="1">
      <alignment horizontal="center"/>
    </xf>
    <xf numFmtId="0" fontId="22" fillId="0" borderId="0" xfId="49" applyFont="1" applyFill="1" applyBorder="1" applyAlignment="1" applyProtection="1">
      <alignment horizontal="center"/>
    </xf>
    <xf numFmtId="0" fontId="23" fillId="0" borderId="0" xfId="49" applyFont="1" applyFill="1" applyAlignment="1">
      <alignment horizontal="left" vertical="center" wrapText="1"/>
    </xf>
    <xf numFmtId="0" fontId="23" fillId="25" borderId="0" xfId="49" applyFont="1" applyFill="1" applyBorder="1" applyAlignment="1">
      <alignment horizontal="left" vertical="top"/>
    </xf>
    <xf numFmtId="0" fontId="22" fillId="25" borderId="0" xfId="49" applyFont="1" applyFill="1" applyAlignment="1" applyProtection="1">
      <alignment horizontal="center"/>
    </xf>
    <xf numFmtId="0" fontId="23" fillId="0" borderId="0" xfId="44" applyFont="1" applyFill="1" applyAlignment="1">
      <alignment horizontal="left" vertical="center" wrapText="1"/>
    </xf>
    <xf numFmtId="0" fontId="46" fillId="0" borderId="0" xfId="44" applyFont="1" applyFill="1" applyBorder="1" applyAlignment="1">
      <alignment horizontal="left" vertical="top" wrapText="1"/>
    </xf>
    <xf numFmtId="0" fontId="47" fillId="0" borderId="0" xfId="44" applyFont="1" applyFill="1" applyAlignment="1">
      <alignment horizontal="center"/>
    </xf>
    <xf numFmtId="0" fontId="23" fillId="0" borderId="11" xfId="49" applyFont="1" applyFill="1" applyBorder="1" applyAlignment="1" applyProtection="1">
      <alignment horizontal="left" vertical="top" wrapText="1"/>
    </xf>
    <xf numFmtId="0" fontId="23" fillId="0" borderId="0" xfId="44" applyFont="1" applyFill="1" applyBorder="1" applyAlignment="1">
      <alignment horizontal="left" vertical="center"/>
    </xf>
    <xf numFmtId="166" fontId="23" fillId="0" borderId="0" xfId="70" applyFont="1" applyFill="1" applyBorder="1" applyAlignment="1">
      <alignment horizontal="left" vertical="top" wrapText="1"/>
    </xf>
    <xf numFmtId="166" fontId="23" fillId="0" borderId="0" xfId="70" quotePrefix="1" applyFont="1" applyFill="1" applyBorder="1" applyAlignment="1">
      <alignment horizontal="left" vertical="top" wrapText="1"/>
    </xf>
    <xf numFmtId="166" fontId="22" fillId="0" borderId="0" xfId="70" applyNumberFormat="1" applyFont="1" applyFill="1" applyBorder="1" applyAlignment="1" applyProtection="1">
      <alignment horizontal="center"/>
    </xf>
    <xf numFmtId="0" fontId="23" fillId="25" borderId="0" xfId="47" applyFont="1" applyFill="1" applyBorder="1" applyAlignment="1" applyProtection="1">
      <alignment horizontal="left" vertical="top" wrapText="1"/>
    </xf>
    <xf numFmtId="0" fontId="47" fillId="0" borderId="0" xfId="49" applyNumberFormat="1" applyFont="1" applyFill="1" applyBorder="1" applyAlignment="1" applyProtection="1">
      <alignment horizontal="center"/>
    </xf>
    <xf numFmtId="0" fontId="23" fillId="0" borderId="0" xfId="44" applyFont="1" applyFill="1" applyBorder="1" applyAlignment="1">
      <alignment horizontal="left" vertical="center" wrapText="1"/>
    </xf>
    <xf numFmtId="0" fontId="23" fillId="0" borderId="0" xfId="69"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23" fillId="0" borderId="0" xfId="44" applyFont="1" applyFill="1" applyBorder="1" applyAlignment="1">
      <alignment horizontal="left" vertical="top"/>
    </xf>
    <xf numFmtId="0" fontId="23" fillId="0" borderId="0" xfId="44" applyFont="1" applyFill="1" applyBorder="1" applyAlignment="1" applyProtection="1">
      <alignment horizontal="left" vertical="top" wrapText="1"/>
    </xf>
    <xf numFmtId="0" fontId="23" fillId="0" borderId="0" xfId="49" applyFont="1" applyFill="1" applyBorder="1" applyAlignment="1">
      <alignment horizontal="left" vertical="center" wrapText="1"/>
    </xf>
    <xf numFmtId="0" fontId="23" fillId="0" borderId="0" xfId="44" applyFont="1" applyFill="1" applyBorder="1" applyAlignment="1">
      <alignment horizontal="left" wrapText="1"/>
    </xf>
    <xf numFmtId="0" fontId="22" fillId="0" borderId="0" xfId="49" applyNumberFormat="1" applyFont="1" applyFill="1" applyBorder="1" applyAlignment="1">
      <alignment horizontal="center"/>
    </xf>
    <xf numFmtId="0" fontId="23" fillId="0" borderId="0" xfId="49" applyFont="1" applyFill="1" applyBorder="1" applyAlignment="1">
      <alignment horizontal="left"/>
    </xf>
    <xf numFmtId="0" fontId="22" fillId="0" borderId="0" xfId="49" applyFont="1" applyFill="1" applyBorder="1" applyAlignment="1">
      <alignment horizontal="center" vertical="top" wrapText="1"/>
    </xf>
    <xf numFmtId="0" fontId="46" fillId="0" borderId="12" xfId="52" applyFont="1" applyFill="1" applyBorder="1" applyAlignment="1" applyProtection="1">
      <alignment horizontal="center" vertical="top"/>
    </xf>
    <xf numFmtId="49" fontId="46" fillId="0" borderId="12" xfId="52" applyNumberFormat="1" applyFont="1" applyFill="1" applyBorder="1" applyAlignment="1" applyProtection="1">
      <alignment horizontal="center" vertical="top"/>
    </xf>
    <xf numFmtId="0" fontId="46" fillId="0" borderId="12" xfId="52" applyFont="1" applyFill="1" applyBorder="1" applyAlignment="1" applyProtection="1">
      <alignment horizontal="center"/>
    </xf>
    <xf numFmtId="0" fontId="46" fillId="0" borderId="0" xfId="52" applyFont="1" applyFill="1" applyBorder="1" applyAlignment="1" applyProtection="1">
      <alignment horizontal="center" vertical="top"/>
    </xf>
    <xf numFmtId="49" fontId="46" fillId="0" borderId="0" xfId="52" applyNumberFormat="1" applyFont="1" applyFill="1" applyBorder="1" applyAlignment="1" applyProtection="1">
      <alignment horizontal="center" vertical="top"/>
    </xf>
    <xf numFmtId="0" fontId="46" fillId="0" borderId="0" xfId="52" applyFont="1" applyFill="1" applyBorder="1" applyAlignment="1" applyProtection="1">
      <alignment horizontal="center"/>
    </xf>
    <xf numFmtId="0" fontId="46" fillId="0" borderId="0" xfId="48" applyFont="1" applyFill="1" applyBorder="1" applyAlignment="1">
      <alignment horizontal="left" vertical="top" wrapText="1"/>
    </xf>
    <xf numFmtId="0" fontId="47" fillId="0" borderId="0" xfId="44" applyNumberFormat="1" applyFont="1" applyFill="1" applyBorder="1" applyAlignment="1" applyProtection="1">
      <alignment horizontal="center"/>
    </xf>
    <xf numFmtId="0" fontId="23" fillId="0" borderId="0" xfId="69" applyFont="1" applyFill="1" applyBorder="1" applyAlignment="1">
      <alignment horizontal="left" vertical="center" wrapText="1"/>
    </xf>
    <xf numFmtId="0" fontId="47" fillId="25" borderId="0" xfId="44" applyNumberFormat="1" applyFont="1" applyFill="1" applyBorder="1" applyAlignment="1" applyProtection="1">
      <alignment horizontal="center"/>
    </xf>
    <xf numFmtId="0" fontId="46" fillId="25" borderId="12" xfId="49" applyFont="1" applyFill="1" applyBorder="1" applyAlignment="1">
      <alignment horizontal="left" vertical="top"/>
    </xf>
    <xf numFmtId="0" fontId="46" fillId="25" borderId="0" xfId="49" applyFont="1" applyFill="1" applyBorder="1" applyAlignment="1">
      <alignment horizontal="left" vertical="top"/>
    </xf>
  </cellXfs>
  <cellStyles count="9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3"/>
    <cellStyle name="Comma 11" xfId="76"/>
    <cellStyle name="Comma 12" xfId="77"/>
    <cellStyle name="Comma 13" xfId="78"/>
    <cellStyle name="Comma 15" xfId="79"/>
    <cellStyle name="Comma 16" xfId="80"/>
    <cellStyle name="Comma 17" xfId="81"/>
    <cellStyle name="Comma 18" xfId="82"/>
    <cellStyle name="Comma 19" xfId="83"/>
    <cellStyle name="Comma 2" xfId="29"/>
    <cellStyle name="Comma 2 14" xfId="84"/>
    <cellStyle name="Comma 2 2" xfId="59"/>
    <cellStyle name="Comma 2 3" xfId="60"/>
    <cellStyle name="Comma 2 4" xfId="67"/>
    <cellStyle name="Comma 2 5" xfId="71"/>
    <cellStyle name="Comma 20" xfId="85"/>
    <cellStyle name="Comma 21" xfId="86"/>
    <cellStyle name="Comma 22" xfId="87"/>
    <cellStyle name="Comma 23" xfId="88"/>
    <cellStyle name="Comma 24" xfId="89"/>
    <cellStyle name="Comma 3" xfId="30"/>
    <cellStyle name="Comma 4" xfId="31"/>
    <cellStyle name="Comma 4 2" xfId="68"/>
    <cellStyle name="Comma 5" xfId="32"/>
    <cellStyle name="Comma 6" xfId="33"/>
    <cellStyle name="Comma 7" xfId="62"/>
    <cellStyle name="Comma 8" xfId="90"/>
    <cellStyle name="Comma 9" xfId="91"/>
    <cellStyle name="Currency 2" xfId="72"/>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92"/>
    <cellStyle name="Normal 2" xfId="43"/>
    <cellStyle name="Normal 2 14" xfId="93"/>
    <cellStyle name="Normal 2 2" xfId="66"/>
    <cellStyle name="Normal 2 3" xfId="75"/>
    <cellStyle name="Normal 3" xfId="74"/>
    <cellStyle name="Normal 4" xfId="61"/>
    <cellStyle name="Normal 4 2" xfId="73"/>
    <cellStyle name="Normal_budget 2004-05_2.6.04" xfId="44"/>
    <cellStyle name="Normal_budget 2004-05_2.6.04_1st supp.vol.III 2" xfId="45"/>
    <cellStyle name="Normal_budget 2004-05_2.6.04_2nd&amp;FinalSUppl08-0Web" xfId="46"/>
    <cellStyle name="Normal_budget 2004-05_27.5.04 2" xfId="64"/>
    <cellStyle name="Normal_BUDGET FOR  03-04" xfId="47"/>
    <cellStyle name="Normal_BUDGET FOR  03-04 10-02-03" xfId="69"/>
    <cellStyle name="Normal_BUDGET FOR  03-04..." xfId="48"/>
    <cellStyle name="Normal_budget for 03-04 2" xfId="49"/>
    <cellStyle name="Normal_budget for 03-04_Dem7" xfId="50"/>
    <cellStyle name="Normal_BUDGET2000" xfId="95"/>
    <cellStyle name="Normal_BUDGET-2000" xfId="51"/>
    <cellStyle name="Normal_budgetDocNIC02-03" xfId="52"/>
    <cellStyle name="Normal_DEMAND17 2" xfId="53"/>
    <cellStyle name="Normal_DEMAND17_Dem7" xfId="94"/>
    <cellStyle name="Normal_DEMAND51 2" xfId="70"/>
    <cellStyle name="Normal_DEMAND51_1st supp.vol.III" xfId="96"/>
    <cellStyle name="Note" xfId="54" builtinId="10" customBuiltin="1"/>
    <cellStyle name="Output" xfId="55" builtinId="21" customBuiltin="1"/>
    <cellStyle name="Percent 2" xfId="65"/>
    <cellStyle name="Title" xfId="56" builtinId="15" customBuiltin="1"/>
    <cellStyle name="Total" xfId="57" builtinId="25" customBuiltin="1"/>
    <cellStyle name="Warning Text" xfId="5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absolute">
    <xdr:from>
      <xdr:col>9</xdr:col>
      <xdr:colOff>630825</xdr:colOff>
      <xdr:row>260</xdr:row>
      <xdr:rowOff>75516</xdr:rowOff>
    </xdr:from>
    <xdr:to>
      <xdr:col>11</xdr:col>
      <xdr:colOff>171719</xdr:colOff>
      <xdr:row>263</xdr:row>
      <xdr:rowOff>155154</xdr:rowOff>
    </xdr:to>
    <xdr:sp macro="" textlink="">
      <xdr:nvSpPr>
        <xdr:cNvPr id="2" name="Text Box 44" hidden="1"/>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630825</xdr:colOff>
      <xdr:row>279</xdr:row>
      <xdr:rowOff>12183</xdr:rowOff>
    </xdr:from>
    <xdr:to>
      <xdr:col>11</xdr:col>
      <xdr:colOff>171719</xdr:colOff>
      <xdr:row>283</xdr:row>
      <xdr:rowOff>59292</xdr:rowOff>
    </xdr:to>
    <xdr:sp macro="" textlink="">
      <xdr:nvSpPr>
        <xdr:cNvPr id="3" name="Text Box 46" hidden="1"/>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31</xdr:row>
      <xdr:rowOff>164085</xdr:rowOff>
    </xdr:from>
    <xdr:to>
      <xdr:col>12</xdr:col>
      <xdr:colOff>764176</xdr:colOff>
      <xdr:row>36</xdr:row>
      <xdr:rowOff>13299</xdr:rowOff>
    </xdr:to>
    <xdr:sp macro="" textlink="">
      <xdr:nvSpPr>
        <xdr:cNvPr id="4" name="Text Box 81" hidden="1"/>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48</xdr:row>
      <xdr:rowOff>81686</xdr:rowOff>
    </xdr:from>
    <xdr:to>
      <xdr:col>12</xdr:col>
      <xdr:colOff>764176</xdr:colOff>
      <xdr:row>52</xdr:row>
      <xdr:rowOff>25871</xdr:rowOff>
    </xdr:to>
    <xdr:sp macro="" textlink="">
      <xdr:nvSpPr>
        <xdr:cNvPr id="5" name="Text Box 83" hidden="1"/>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74</xdr:row>
      <xdr:rowOff>25129</xdr:rowOff>
    </xdr:from>
    <xdr:to>
      <xdr:col>12</xdr:col>
      <xdr:colOff>764176</xdr:colOff>
      <xdr:row>77</xdr:row>
      <xdr:rowOff>75006</xdr:rowOff>
    </xdr:to>
    <xdr:sp macro="" textlink="">
      <xdr:nvSpPr>
        <xdr:cNvPr id="6" name="Text Box 85" hidden="1"/>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86</xdr:row>
      <xdr:rowOff>8129</xdr:rowOff>
    </xdr:from>
    <xdr:to>
      <xdr:col>12</xdr:col>
      <xdr:colOff>764176</xdr:colOff>
      <xdr:row>92</xdr:row>
      <xdr:rowOff>35583</xdr:rowOff>
    </xdr:to>
    <xdr:sp macro="" textlink="">
      <xdr:nvSpPr>
        <xdr:cNvPr id="7" name="Text Box 86" hidden="1"/>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106</xdr:row>
      <xdr:rowOff>66233</xdr:rowOff>
    </xdr:from>
    <xdr:to>
      <xdr:col>12</xdr:col>
      <xdr:colOff>764176</xdr:colOff>
      <xdr:row>110</xdr:row>
      <xdr:rowOff>95826</xdr:rowOff>
    </xdr:to>
    <xdr:sp macro="" textlink="">
      <xdr:nvSpPr>
        <xdr:cNvPr id="8" name="Text Box 88" hidden="1"/>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116</xdr:row>
      <xdr:rowOff>15050</xdr:rowOff>
    </xdr:from>
    <xdr:to>
      <xdr:col>12</xdr:col>
      <xdr:colOff>764176</xdr:colOff>
      <xdr:row>120</xdr:row>
      <xdr:rowOff>144693</xdr:rowOff>
    </xdr:to>
    <xdr:sp macro="" textlink="">
      <xdr:nvSpPr>
        <xdr:cNvPr id="9" name="Text Box 89" hidden="1"/>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163</xdr:row>
      <xdr:rowOff>90466</xdr:rowOff>
    </xdr:from>
    <xdr:to>
      <xdr:col>12</xdr:col>
      <xdr:colOff>764176</xdr:colOff>
      <xdr:row>167</xdr:row>
      <xdr:rowOff>119581</xdr:rowOff>
    </xdr:to>
    <xdr:sp macro="" textlink="">
      <xdr:nvSpPr>
        <xdr:cNvPr id="10" name="Text Box 90" hidden="1"/>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173</xdr:row>
      <xdr:rowOff>35883</xdr:rowOff>
    </xdr:from>
    <xdr:to>
      <xdr:col>12</xdr:col>
      <xdr:colOff>764176</xdr:colOff>
      <xdr:row>177</xdr:row>
      <xdr:rowOff>134789</xdr:rowOff>
    </xdr:to>
    <xdr:sp macro="" textlink="">
      <xdr:nvSpPr>
        <xdr:cNvPr id="11" name="Text Box 91" hidden="1"/>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143144</xdr:colOff>
      <xdr:row>180</xdr:row>
      <xdr:rowOff>141357</xdr:rowOff>
    </xdr:from>
    <xdr:to>
      <xdr:col>12</xdr:col>
      <xdr:colOff>764176</xdr:colOff>
      <xdr:row>185</xdr:row>
      <xdr:rowOff>159651</xdr:rowOff>
    </xdr:to>
    <xdr:sp macro="" textlink="">
      <xdr:nvSpPr>
        <xdr:cNvPr id="12" name="Text Box 92" hidden="1"/>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546</xdr:row>
      <xdr:rowOff>118869</xdr:rowOff>
    </xdr:from>
    <xdr:to>
      <xdr:col>9</xdr:col>
      <xdr:colOff>23129</xdr:colOff>
      <xdr:row>553</xdr:row>
      <xdr:rowOff>145911</xdr:rowOff>
    </xdr:to>
    <xdr:sp macro="" textlink="">
      <xdr:nvSpPr>
        <xdr:cNvPr id="13" name="Text Box 177" hidden="1"/>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847994</xdr:colOff>
      <xdr:row>546</xdr:row>
      <xdr:rowOff>118869</xdr:rowOff>
    </xdr:from>
    <xdr:to>
      <xdr:col>10</xdr:col>
      <xdr:colOff>360315</xdr:colOff>
      <xdr:row>553</xdr:row>
      <xdr:rowOff>145911</xdr:rowOff>
    </xdr:to>
    <xdr:sp macro="" textlink="">
      <xdr:nvSpPr>
        <xdr:cNvPr id="14" name="Text Box 179" hidden="1"/>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341265</xdr:colOff>
      <xdr:row>546</xdr:row>
      <xdr:rowOff>118869</xdr:rowOff>
    </xdr:from>
    <xdr:to>
      <xdr:col>12</xdr:col>
      <xdr:colOff>59325</xdr:colOff>
      <xdr:row>553</xdr:row>
      <xdr:rowOff>145911</xdr:rowOff>
    </xdr:to>
    <xdr:sp macro="" textlink="">
      <xdr:nvSpPr>
        <xdr:cNvPr id="15" name="Text Box 180" hidden="1"/>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341265</xdr:colOff>
      <xdr:row>551</xdr:row>
      <xdr:rowOff>148769</xdr:rowOff>
    </xdr:from>
    <xdr:to>
      <xdr:col>12</xdr:col>
      <xdr:colOff>95520</xdr:colOff>
      <xdr:row>551</xdr:row>
      <xdr:rowOff>148769</xdr:rowOff>
    </xdr:to>
    <xdr:sp macro="" textlink="">
      <xdr:nvSpPr>
        <xdr:cNvPr id="16" name="Text Box 181" hidden="1"/>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570</xdr:row>
      <xdr:rowOff>159894</xdr:rowOff>
    </xdr:from>
    <xdr:to>
      <xdr:col>9</xdr:col>
      <xdr:colOff>23129</xdr:colOff>
      <xdr:row>579</xdr:row>
      <xdr:rowOff>134544</xdr:rowOff>
    </xdr:to>
    <xdr:sp macro="" textlink="">
      <xdr:nvSpPr>
        <xdr:cNvPr id="17" name="Text Box 182" hidden="1"/>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847994</xdr:colOff>
      <xdr:row>570</xdr:row>
      <xdr:rowOff>159894</xdr:rowOff>
    </xdr:from>
    <xdr:to>
      <xdr:col>10</xdr:col>
      <xdr:colOff>360315</xdr:colOff>
      <xdr:row>579</xdr:row>
      <xdr:rowOff>134544</xdr:rowOff>
    </xdr:to>
    <xdr:sp macro="" textlink="">
      <xdr:nvSpPr>
        <xdr:cNvPr id="18" name="Text Box 183" hidden="1"/>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341265</xdr:colOff>
      <xdr:row>570</xdr:row>
      <xdr:rowOff>159894</xdr:rowOff>
    </xdr:from>
    <xdr:to>
      <xdr:col>12</xdr:col>
      <xdr:colOff>59325</xdr:colOff>
      <xdr:row>579</xdr:row>
      <xdr:rowOff>134544</xdr:rowOff>
    </xdr:to>
    <xdr:sp macro="" textlink="">
      <xdr:nvSpPr>
        <xdr:cNvPr id="19" name="Text Box 184" hidden="1"/>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580</xdr:row>
      <xdr:rowOff>151007</xdr:rowOff>
    </xdr:from>
    <xdr:to>
      <xdr:col>9</xdr:col>
      <xdr:colOff>23129</xdr:colOff>
      <xdr:row>589</xdr:row>
      <xdr:rowOff>145955</xdr:rowOff>
    </xdr:to>
    <xdr:sp macro="" textlink="">
      <xdr:nvSpPr>
        <xdr:cNvPr id="20" name="Text Box 185" hidden="1"/>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847994</xdr:colOff>
      <xdr:row>580</xdr:row>
      <xdr:rowOff>151007</xdr:rowOff>
    </xdr:from>
    <xdr:to>
      <xdr:col>10</xdr:col>
      <xdr:colOff>360315</xdr:colOff>
      <xdr:row>589</xdr:row>
      <xdr:rowOff>145955</xdr:rowOff>
    </xdr:to>
    <xdr:sp macro="" textlink="">
      <xdr:nvSpPr>
        <xdr:cNvPr id="21" name="Text Box 186" hidden="1"/>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341265</xdr:colOff>
      <xdr:row>580</xdr:row>
      <xdr:rowOff>151007</xdr:rowOff>
    </xdr:from>
    <xdr:to>
      <xdr:col>12</xdr:col>
      <xdr:colOff>95520</xdr:colOff>
      <xdr:row>589</xdr:row>
      <xdr:rowOff>145955</xdr:rowOff>
    </xdr:to>
    <xdr:sp macro="" textlink="">
      <xdr:nvSpPr>
        <xdr:cNvPr id="22" name="Text Box 187" hidden="1"/>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598</xdr:row>
      <xdr:rowOff>14797</xdr:rowOff>
    </xdr:from>
    <xdr:to>
      <xdr:col>9</xdr:col>
      <xdr:colOff>23129</xdr:colOff>
      <xdr:row>601</xdr:row>
      <xdr:rowOff>165452</xdr:rowOff>
    </xdr:to>
    <xdr:sp macro="" textlink="">
      <xdr:nvSpPr>
        <xdr:cNvPr id="23" name="Text Box 188" hidden="1"/>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847994</xdr:colOff>
      <xdr:row>598</xdr:row>
      <xdr:rowOff>14797</xdr:rowOff>
    </xdr:from>
    <xdr:to>
      <xdr:col>10</xdr:col>
      <xdr:colOff>360315</xdr:colOff>
      <xdr:row>601</xdr:row>
      <xdr:rowOff>165452</xdr:rowOff>
    </xdr:to>
    <xdr:sp macro="" textlink="">
      <xdr:nvSpPr>
        <xdr:cNvPr id="24" name="Text Box 189" hidden="1"/>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341265</xdr:colOff>
      <xdr:row>598</xdr:row>
      <xdr:rowOff>14797</xdr:rowOff>
    </xdr:from>
    <xdr:to>
      <xdr:col>12</xdr:col>
      <xdr:colOff>59325</xdr:colOff>
      <xdr:row>601</xdr:row>
      <xdr:rowOff>165452</xdr:rowOff>
    </xdr:to>
    <xdr:sp macro="" textlink="">
      <xdr:nvSpPr>
        <xdr:cNvPr id="25" name="Text Box 190" hidden="1"/>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21</xdr:row>
      <xdr:rowOff>175539</xdr:rowOff>
    </xdr:from>
    <xdr:to>
      <xdr:col>9</xdr:col>
      <xdr:colOff>118379</xdr:colOff>
      <xdr:row>25</xdr:row>
      <xdr:rowOff>125953</xdr:rowOff>
    </xdr:to>
    <xdr:sp macro="" textlink="">
      <xdr:nvSpPr>
        <xdr:cNvPr id="26" name="Text Box 267" hidden="1"/>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31</xdr:row>
      <xdr:rowOff>164085</xdr:rowOff>
    </xdr:from>
    <xdr:to>
      <xdr:col>9</xdr:col>
      <xdr:colOff>118379</xdr:colOff>
      <xdr:row>36</xdr:row>
      <xdr:rowOff>13299</xdr:rowOff>
    </xdr:to>
    <xdr:sp macro="" textlink="">
      <xdr:nvSpPr>
        <xdr:cNvPr id="27" name="Text Box 268" hidden="1"/>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43</xdr:row>
      <xdr:rowOff>60960</xdr:rowOff>
    </xdr:from>
    <xdr:to>
      <xdr:col>9</xdr:col>
      <xdr:colOff>118379</xdr:colOff>
      <xdr:row>48</xdr:row>
      <xdr:rowOff>81686</xdr:rowOff>
    </xdr:to>
    <xdr:sp macro="" textlink="">
      <xdr:nvSpPr>
        <xdr:cNvPr id="28" name="Text Box 269" hidden="1"/>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48</xdr:row>
      <xdr:rowOff>81686</xdr:rowOff>
    </xdr:from>
    <xdr:to>
      <xdr:col>9</xdr:col>
      <xdr:colOff>118379</xdr:colOff>
      <xdr:row>52</xdr:row>
      <xdr:rowOff>25871</xdr:rowOff>
    </xdr:to>
    <xdr:sp macro="" textlink="">
      <xdr:nvSpPr>
        <xdr:cNvPr id="29" name="Text Box 270" hidden="1"/>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59</xdr:row>
      <xdr:rowOff>46139</xdr:rowOff>
    </xdr:from>
    <xdr:to>
      <xdr:col>9</xdr:col>
      <xdr:colOff>118379</xdr:colOff>
      <xdr:row>61</xdr:row>
      <xdr:rowOff>84127</xdr:rowOff>
    </xdr:to>
    <xdr:sp macro="" textlink="">
      <xdr:nvSpPr>
        <xdr:cNvPr id="30" name="Text Box 271" hidden="1"/>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74</xdr:row>
      <xdr:rowOff>25129</xdr:rowOff>
    </xdr:from>
    <xdr:to>
      <xdr:col>9</xdr:col>
      <xdr:colOff>118379</xdr:colOff>
      <xdr:row>77</xdr:row>
      <xdr:rowOff>75006</xdr:rowOff>
    </xdr:to>
    <xdr:sp macro="" textlink="">
      <xdr:nvSpPr>
        <xdr:cNvPr id="31" name="Text Box 272"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74</xdr:row>
      <xdr:rowOff>25129</xdr:rowOff>
    </xdr:from>
    <xdr:to>
      <xdr:col>9</xdr:col>
      <xdr:colOff>118379</xdr:colOff>
      <xdr:row>77</xdr:row>
      <xdr:rowOff>75006</xdr:rowOff>
    </xdr:to>
    <xdr:sp macro="" textlink="">
      <xdr:nvSpPr>
        <xdr:cNvPr id="32" name="Text Box 273"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89</xdr:row>
      <xdr:rowOff>38833</xdr:rowOff>
    </xdr:from>
    <xdr:to>
      <xdr:col>9</xdr:col>
      <xdr:colOff>118379</xdr:colOff>
      <xdr:row>92</xdr:row>
      <xdr:rowOff>35583</xdr:rowOff>
    </xdr:to>
    <xdr:sp macro="" textlink="">
      <xdr:nvSpPr>
        <xdr:cNvPr id="33" name="Text Box 274" hidden="1"/>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172</xdr:row>
      <xdr:rowOff>18522</xdr:rowOff>
    </xdr:from>
    <xdr:to>
      <xdr:col>9</xdr:col>
      <xdr:colOff>118379</xdr:colOff>
      <xdr:row>172</xdr:row>
      <xdr:rowOff>18522</xdr:rowOff>
    </xdr:to>
    <xdr:sp macro="" textlink="">
      <xdr:nvSpPr>
        <xdr:cNvPr id="34" name="Text Box 275" hidden="1"/>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106</xdr:row>
      <xdr:rowOff>155233</xdr:rowOff>
    </xdr:from>
    <xdr:to>
      <xdr:col>9</xdr:col>
      <xdr:colOff>118379</xdr:colOff>
      <xdr:row>112</xdr:row>
      <xdr:rowOff>163510</xdr:rowOff>
    </xdr:to>
    <xdr:sp macro="" textlink="">
      <xdr:nvSpPr>
        <xdr:cNvPr id="35" name="Text Box 276" hidden="1"/>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118</xdr:row>
      <xdr:rowOff>68370</xdr:rowOff>
    </xdr:from>
    <xdr:to>
      <xdr:col>9</xdr:col>
      <xdr:colOff>118379</xdr:colOff>
      <xdr:row>123</xdr:row>
      <xdr:rowOff>145658</xdr:rowOff>
    </xdr:to>
    <xdr:sp macro="" textlink="">
      <xdr:nvSpPr>
        <xdr:cNvPr id="36" name="Text Box 277" hidden="1"/>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166</xdr:row>
      <xdr:rowOff>103672</xdr:rowOff>
    </xdr:from>
    <xdr:to>
      <xdr:col>9</xdr:col>
      <xdr:colOff>118379</xdr:colOff>
      <xdr:row>170</xdr:row>
      <xdr:rowOff>165387</xdr:rowOff>
    </xdr:to>
    <xdr:sp macro="" textlink="">
      <xdr:nvSpPr>
        <xdr:cNvPr id="37" name="Text Box 278" hidden="1"/>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176</xdr:row>
      <xdr:rowOff>754</xdr:rowOff>
    </xdr:from>
    <xdr:to>
      <xdr:col>9</xdr:col>
      <xdr:colOff>118379</xdr:colOff>
      <xdr:row>180</xdr:row>
      <xdr:rowOff>81004</xdr:rowOff>
    </xdr:to>
    <xdr:sp macro="" textlink="">
      <xdr:nvSpPr>
        <xdr:cNvPr id="38" name="Text Box 279" hidden="1"/>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184</xdr:row>
      <xdr:rowOff>33286</xdr:rowOff>
    </xdr:from>
    <xdr:to>
      <xdr:col>9</xdr:col>
      <xdr:colOff>118379</xdr:colOff>
      <xdr:row>189</xdr:row>
      <xdr:rowOff>3060</xdr:rowOff>
    </xdr:to>
    <xdr:sp macro="" textlink="">
      <xdr:nvSpPr>
        <xdr:cNvPr id="39" name="Text Box 280" hidden="1"/>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194</xdr:row>
      <xdr:rowOff>106371</xdr:rowOff>
    </xdr:from>
    <xdr:to>
      <xdr:col>9</xdr:col>
      <xdr:colOff>118379</xdr:colOff>
      <xdr:row>199</xdr:row>
      <xdr:rowOff>73203</xdr:rowOff>
    </xdr:to>
    <xdr:sp macro="" textlink="">
      <xdr:nvSpPr>
        <xdr:cNvPr id="40" name="Text Box 281" hidden="1"/>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201</xdr:row>
      <xdr:rowOff>130685</xdr:rowOff>
    </xdr:from>
    <xdr:to>
      <xdr:col>9</xdr:col>
      <xdr:colOff>118379</xdr:colOff>
      <xdr:row>205</xdr:row>
      <xdr:rowOff>1619</xdr:rowOff>
    </xdr:to>
    <xdr:sp macro="" textlink="">
      <xdr:nvSpPr>
        <xdr:cNvPr id="41" name="Text Box 282" hidden="1"/>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221</xdr:row>
      <xdr:rowOff>156869</xdr:rowOff>
    </xdr:from>
    <xdr:to>
      <xdr:col>9</xdr:col>
      <xdr:colOff>118379</xdr:colOff>
      <xdr:row>226</xdr:row>
      <xdr:rowOff>70148</xdr:rowOff>
    </xdr:to>
    <xdr:sp macro="" textlink="">
      <xdr:nvSpPr>
        <xdr:cNvPr id="42" name="Text Box 283" hidden="1"/>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236</xdr:row>
      <xdr:rowOff>64479</xdr:rowOff>
    </xdr:from>
    <xdr:to>
      <xdr:col>9</xdr:col>
      <xdr:colOff>118379</xdr:colOff>
      <xdr:row>244</xdr:row>
      <xdr:rowOff>58714</xdr:rowOff>
    </xdr:to>
    <xdr:sp macro="" textlink="">
      <xdr:nvSpPr>
        <xdr:cNvPr id="43" name="Text Box 284" hidden="1"/>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255</xdr:row>
      <xdr:rowOff>24368</xdr:rowOff>
    </xdr:from>
    <xdr:to>
      <xdr:col>9</xdr:col>
      <xdr:colOff>118379</xdr:colOff>
      <xdr:row>260</xdr:row>
      <xdr:rowOff>75516</xdr:rowOff>
    </xdr:to>
    <xdr:sp macro="" textlink="">
      <xdr:nvSpPr>
        <xdr:cNvPr id="44" name="Text Box 285" hidden="1"/>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260</xdr:row>
      <xdr:rowOff>75516</xdr:rowOff>
    </xdr:from>
    <xdr:to>
      <xdr:col>9</xdr:col>
      <xdr:colOff>118379</xdr:colOff>
      <xdr:row>264</xdr:row>
      <xdr:rowOff>147335</xdr:rowOff>
    </xdr:to>
    <xdr:sp macro="" textlink="">
      <xdr:nvSpPr>
        <xdr:cNvPr id="45" name="Text Box 286" hidden="1"/>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266</xdr:row>
      <xdr:rowOff>54452</xdr:rowOff>
    </xdr:from>
    <xdr:to>
      <xdr:col>9</xdr:col>
      <xdr:colOff>118379</xdr:colOff>
      <xdr:row>271</xdr:row>
      <xdr:rowOff>76242</xdr:rowOff>
    </xdr:to>
    <xdr:sp macro="" textlink="">
      <xdr:nvSpPr>
        <xdr:cNvPr id="46" name="Text Box 287" hidden="1"/>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281</xdr:row>
      <xdr:rowOff>39801</xdr:rowOff>
    </xdr:from>
    <xdr:to>
      <xdr:col>9</xdr:col>
      <xdr:colOff>118379</xdr:colOff>
      <xdr:row>285</xdr:row>
      <xdr:rowOff>96020</xdr:rowOff>
    </xdr:to>
    <xdr:sp macro="" textlink="">
      <xdr:nvSpPr>
        <xdr:cNvPr id="47" name="Text Box 288" hidden="1"/>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285</xdr:row>
      <xdr:rowOff>139417</xdr:rowOff>
    </xdr:from>
    <xdr:to>
      <xdr:col>9</xdr:col>
      <xdr:colOff>118379</xdr:colOff>
      <xdr:row>290</xdr:row>
      <xdr:rowOff>106135</xdr:rowOff>
    </xdr:to>
    <xdr:sp macro="" textlink="">
      <xdr:nvSpPr>
        <xdr:cNvPr id="48" name="Text Box 289" hidden="1"/>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417463</xdr:colOff>
      <xdr:row>21</xdr:row>
      <xdr:rowOff>251051</xdr:rowOff>
    </xdr:from>
    <xdr:to>
      <xdr:col>12</xdr:col>
      <xdr:colOff>147980</xdr:colOff>
      <xdr:row>25</xdr:row>
      <xdr:rowOff>140510</xdr:rowOff>
    </xdr:to>
    <xdr:sp macro="" textlink="">
      <xdr:nvSpPr>
        <xdr:cNvPr id="2" name="Text Box 143" hidden="1"/>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24</xdr:row>
      <xdr:rowOff>95418</xdr:rowOff>
    </xdr:from>
    <xdr:to>
      <xdr:col>12</xdr:col>
      <xdr:colOff>147980</xdr:colOff>
      <xdr:row>29</xdr:row>
      <xdr:rowOff>6519</xdr:rowOff>
    </xdr:to>
    <xdr:sp macro="" textlink="">
      <xdr:nvSpPr>
        <xdr:cNvPr id="3" name="Text Box 144" hidden="1"/>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80</xdr:row>
      <xdr:rowOff>97332</xdr:rowOff>
    </xdr:from>
    <xdr:to>
      <xdr:col>12</xdr:col>
      <xdr:colOff>147980</xdr:colOff>
      <xdr:row>84</xdr:row>
      <xdr:rowOff>153304</xdr:rowOff>
    </xdr:to>
    <xdr:sp macro="" textlink="">
      <xdr:nvSpPr>
        <xdr:cNvPr id="4" name="Text Box 145" hidden="1"/>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98</xdr:row>
      <xdr:rowOff>78135</xdr:rowOff>
    </xdr:from>
    <xdr:to>
      <xdr:col>12</xdr:col>
      <xdr:colOff>147980</xdr:colOff>
      <xdr:row>102</xdr:row>
      <xdr:rowOff>117315</xdr:rowOff>
    </xdr:to>
    <xdr:sp macro="" textlink="">
      <xdr:nvSpPr>
        <xdr:cNvPr id="5" name="Text Box 146" hidden="1"/>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105</xdr:row>
      <xdr:rowOff>8281</xdr:rowOff>
    </xdr:from>
    <xdr:to>
      <xdr:col>12</xdr:col>
      <xdr:colOff>147980</xdr:colOff>
      <xdr:row>109</xdr:row>
      <xdr:rowOff>37402</xdr:rowOff>
    </xdr:to>
    <xdr:sp macro="" textlink="">
      <xdr:nvSpPr>
        <xdr:cNvPr id="6" name="Text Box 147" hidden="1"/>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111</xdr:row>
      <xdr:rowOff>137518</xdr:rowOff>
    </xdr:from>
    <xdr:to>
      <xdr:col>12</xdr:col>
      <xdr:colOff>147980</xdr:colOff>
      <xdr:row>116</xdr:row>
      <xdr:rowOff>35327</xdr:rowOff>
    </xdr:to>
    <xdr:sp macro="" textlink="">
      <xdr:nvSpPr>
        <xdr:cNvPr id="7" name="Text Box 148" hidden="1"/>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592</xdr:colOff>
      <xdr:row>80</xdr:row>
      <xdr:rowOff>97332</xdr:rowOff>
    </xdr:from>
    <xdr:to>
      <xdr:col>11</xdr:col>
      <xdr:colOff>190097</xdr:colOff>
      <xdr:row>84</xdr:row>
      <xdr:rowOff>153304</xdr:rowOff>
    </xdr:to>
    <xdr:sp macro="" textlink="">
      <xdr:nvSpPr>
        <xdr:cNvPr id="8" name="Text Box 149" hidden="1"/>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592</xdr:colOff>
      <xdr:row>98</xdr:row>
      <xdr:rowOff>78135</xdr:rowOff>
    </xdr:from>
    <xdr:to>
      <xdr:col>11</xdr:col>
      <xdr:colOff>190097</xdr:colOff>
      <xdr:row>102</xdr:row>
      <xdr:rowOff>117315</xdr:rowOff>
    </xdr:to>
    <xdr:sp macro="" textlink="">
      <xdr:nvSpPr>
        <xdr:cNvPr id="9" name="Text Box 150" hidden="1"/>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592</xdr:colOff>
      <xdr:row>105</xdr:row>
      <xdr:rowOff>8281</xdr:rowOff>
    </xdr:from>
    <xdr:to>
      <xdr:col>11</xdr:col>
      <xdr:colOff>190097</xdr:colOff>
      <xdr:row>109</xdr:row>
      <xdr:rowOff>37402</xdr:rowOff>
    </xdr:to>
    <xdr:sp macro="" textlink="">
      <xdr:nvSpPr>
        <xdr:cNvPr id="10" name="Text Box 151" hidden="1"/>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592</xdr:colOff>
      <xdr:row>81</xdr:row>
      <xdr:rowOff>88927</xdr:rowOff>
    </xdr:from>
    <xdr:to>
      <xdr:col>11</xdr:col>
      <xdr:colOff>190097</xdr:colOff>
      <xdr:row>85</xdr:row>
      <xdr:rowOff>153301</xdr:rowOff>
    </xdr:to>
    <xdr:sp macro="" textlink="">
      <xdr:nvSpPr>
        <xdr:cNvPr id="11" name="Text Box 152" hidden="1"/>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592</xdr:colOff>
      <xdr:row>112</xdr:row>
      <xdr:rowOff>106275</xdr:rowOff>
    </xdr:from>
    <xdr:to>
      <xdr:col>11</xdr:col>
      <xdr:colOff>190097</xdr:colOff>
      <xdr:row>117</xdr:row>
      <xdr:rowOff>68935</xdr:rowOff>
    </xdr:to>
    <xdr:sp macro="" textlink="">
      <xdr:nvSpPr>
        <xdr:cNvPr id="12" name="Text Box 153" hidden="1"/>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185</xdr:row>
      <xdr:rowOff>76248</xdr:rowOff>
    </xdr:from>
    <xdr:to>
      <xdr:col>12</xdr:col>
      <xdr:colOff>147980</xdr:colOff>
      <xdr:row>189</xdr:row>
      <xdr:rowOff>131537</xdr:rowOff>
    </xdr:to>
    <xdr:sp macro="" textlink="">
      <xdr:nvSpPr>
        <xdr:cNvPr id="13" name="Text Box 154" hidden="1"/>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417463</xdr:colOff>
      <xdr:row>188</xdr:row>
      <xdr:rowOff>73891</xdr:rowOff>
    </xdr:from>
    <xdr:to>
      <xdr:col>12</xdr:col>
      <xdr:colOff>147980</xdr:colOff>
      <xdr:row>192</xdr:row>
      <xdr:rowOff>159583</xdr:rowOff>
    </xdr:to>
    <xdr:sp macro="" textlink="">
      <xdr:nvSpPr>
        <xdr:cNvPr id="14" name="Text Box 155" hidden="1"/>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555901</xdr:colOff>
      <xdr:row>18</xdr:row>
      <xdr:rowOff>121213</xdr:rowOff>
    </xdr:from>
    <xdr:to>
      <xdr:col>12</xdr:col>
      <xdr:colOff>86601</xdr:colOff>
      <xdr:row>19</xdr:row>
      <xdr:rowOff>181723</xdr:rowOff>
    </xdr:to>
    <xdr:sp macro="" textlink="">
      <xdr:nvSpPr>
        <xdr:cNvPr id="2" name="Text Box 3" hidden="1"/>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565426</xdr:colOff>
      <xdr:row>26</xdr:row>
      <xdr:rowOff>139457</xdr:rowOff>
    </xdr:from>
    <xdr:to>
      <xdr:col>12</xdr:col>
      <xdr:colOff>96126</xdr:colOff>
      <xdr:row>27</xdr:row>
      <xdr:rowOff>145168</xdr:rowOff>
    </xdr:to>
    <xdr:sp macro="" textlink="">
      <xdr:nvSpPr>
        <xdr:cNvPr id="3" name="Text Box 4" hidden="1"/>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31093</xdr:colOff>
      <xdr:row>43</xdr:row>
      <xdr:rowOff>156773</xdr:rowOff>
    </xdr:from>
    <xdr:to>
      <xdr:col>12</xdr:col>
      <xdr:colOff>94344</xdr:colOff>
      <xdr:row>99</xdr:row>
      <xdr:rowOff>134075</xdr:rowOff>
    </xdr:to>
    <xdr:sp macro="" textlink="">
      <xdr:nvSpPr>
        <xdr:cNvPr id="2" name="Text Box 11" hidden="1"/>
        <xdr:cNvSpPr txBox="1">
          <a:spLocks noChangeArrowheads="1"/>
        </xdr:cNvSpPr>
      </xdr:nvSpPr>
      <xdr:spPr bwMode="auto">
        <a:xfrm>
          <a:off x="8040440" y="7610475"/>
          <a:ext cx="671621" cy="70195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31093</xdr:colOff>
      <xdr:row>34</xdr:row>
      <xdr:rowOff>150134</xdr:rowOff>
    </xdr:from>
    <xdr:to>
      <xdr:col>12</xdr:col>
      <xdr:colOff>94344</xdr:colOff>
      <xdr:row>36</xdr:row>
      <xdr:rowOff>50792</xdr:rowOff>
    </xdr:to>
    <xdr:sp macro="" textlink="">
      <xdr:nvSpPr>
        <xdr:cNvPr id="3" name="Text Box 12" hidden="1"/>
        <xdr:cNvSpPr txBox="1">
          <a:spLocks noChangeArrowheads="1"/>
        </xdr:cNvSpPr>
      </xdr:nvSpPr>
      <xdr:spPr bwMode="auto">
        <a:xfrm>
          <a:off x="8040440" y="5739849"/>
          <a:ext cx="671621" cy="2437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31093</xdr:colOff>
      <xdr:row>406</xdr:row>
      <xdr:rowOff>92855</xdr:rowOff>
    </xdr:from>
    <xdr:to>
      <xdr:col>12</xdr:col>
      <xdr:colOff>94344</xdr:colOff>
      <xdr:row>406</xdr:row>
      <xdr:rowOff>92855</xdr:rowOff>
    </xdr:to>
    <xdr:sp macro="" textlink="">
      <xdr:nvSpPr>
        <xdr:cNvPr id="4" name="Text Box 45" hidden="1"/>
        <xdr:cNvSpPr txBox="1">
          <a:spLocks noChangeArrowheads="1"/>
        </xdr:cNvSpPr>
      </xdr:nvSpPr>
      <xdr:spPr bwMode="auto">
        <a:xfrm>
          <a:off x="8040440" y="55268605"/>
          <a:ext cx="67162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31093</xdr:colOff>
      <xdr:row>407</xdr:row>
      <xdr:rowOff>140574</xdr:rowOff>
    </xdr:from>
    <xdr:to>
      <xdr:col>12</xdr:col>
      <xdr:colOff>94344</xdr:colOff>
      <xdr:row>413</xdr:row>
      <xdr:rowOff>76676</xdr:rowOff>
    </xdr:to>
    <xdr:sp macro="" textlink="">
      <xdr:nvSpPr>
        <xdr:cNvPr id="5" name="Text Box 46" hidden="1"/>
        <xdr:cNvSpPr txBox="1">
          <a:spLocks noChangeArrowheads="1"/>
        </xdr:cNvSpPr>
      </xdr:nvSpPr>
      <xdr:spPr bwMode="auto">
        <a:xfrm>
          <a:off x="8040440" y="55447560"/>
          <a:ext cx="671621" cy="92117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31093</xdr:colOff>
      <xdr:row>399</xdr:row>
      <xdr:rowOff>32628</xdr:rowOff>
    </xdr:from>
    <xdr:to>
      <xdr:col>12</xdr:col>
      <xdr:colOff>433460</xdr:colOff>
      <xdr:row>399</xdr:row>
      <xdr:rowOff>91197</xdr:rowOff>
    </xdr:to>
    <xdr:sp macro="" textlink="">
      <xdr:nvSpPr>
        <xdr:cNvPr id="6" name="Text Box 60" hidden="1"/>
        <xdr:cNvSpPr txBox="1">
          <a:spLocks noChangeArrowheads="1"/>
        </xdr:cNvSpPr>
      </xdr:nvSpPr>
      <xdr:spPr bwMode="auto">
        <a:xfrm>
          <a:off x="8040440" y="54485621"/>
          <a:ext cx="1033299" cy="568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72382</xdr:colOff>
      <xdr:row>32</xdr:row>
      <xdr:rowOff>239863</xdr:rowOff>
    </xdr:from>
    <xdr:to>
      <xdr:col>10</xdr:col>
      <xdr:colOff>39626</xdr:colOff>
      <xdr:row>36</xdr:row>
      <xdr:rowOff>50792</xdr:rowOff>
    </xdr:to>
    <xdr:sp macro="" textlink="">
      <xdr:nvSpPr>
        <xdr:cNvPr id="7" name="Text Box 61" hidden="1"/>
        <xdr:cNvSpPr txBox="1">
          <a:spLocks noChangeArrowheads="1"/>
        </xdr:cNvSpPr>
      </xdr:nvSpPr>
      <xdr:spPr bwMode="auto">
        <a:xfrm>
          <a:off x="6113198" y="5349986"/>
          <a:ext cx="1325437" cy="63361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72382</xdr:colOff>
      <xdr:row>34</xdr:row>
      <xdr:rowOff>49562</xdr:rowOff>
    </xdr:from>
    <xdr:to>
      <xdr:col>10</xdr:col>
      <xdr:colOff>39626</xdr:colOff>
      <xdr:row>37</xdr:row>
      <xdr:rowOff>71639</xdr:rowOff>
    </xdr:to>
    <xdr:sp macro="" textlink="">
      <xdr:nvSpPr>
        <xdr:cNvPr id="8" name="Text Box 62" hidden="1"/>
        <xdr:cNvSpPr txBox="1">
          <a:spLocks noChangeArrowheads="1"/>
        </xdr:cNvSpPr>
      </xdr:nvSpPr>
      <xdr:spPr bwMode="auto">
        <a:xfrm>
          <a:off x="6113198" y="5636895"/>
          <a:ext cx="1325437"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72382</xdr:colOff>
      <xdr:row>98</xdr:row>
      <xdr:rowOff>17177</xdr:rowOff>
    </xdr:from>
    <xdr:to>
      <xdr:col>10</xdr:col>
      <xdr:colOff>39626</xdr:colOff>
      <xdr:row>107</xdr:row>
      <xdr:rowOff>62552</xdr:rowOff>
    </xdr:to>
    <xdr:sp macro="" textlink="">
      <xdr:nvSpPr>
        <xdr:cNvPr id="9" name="Text Box 63" hidden="1"/>
        <xdr:cNvSpPr txBox="1">
          <a:spLocks noChangeArrowheads="1"/>
        </xdr:cNvSpPr>
      </xdr:nvSpPr>
      <xdr:spPr bwMode="auto">
        <a:xfrm>
          <a:off x="6113198" y="14407515"/>
          <a:ext cx="1325437"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72382</xdr:colOff>
      <xdr:row>98</xdr:row>
      <xdr:rowOff>39428</xdr:rowOff>
    </xdr:from>
    <xdr:to>
      <xdr:col>10</xdr:col>
      <xdr:colOff>39626</xdr:colOff>
      <xdr:row>104</xdr:row>
      <xdr:rowOff>123595</xdr:rowOff>
    </xdr:to>
    <xdr:sp macro="" textlink="">
      <xdr:nvSpPr>
        <xdr:cNvPr id="10" name="Text Box 64" hidden="1"/>
        <xdr:cNvSpPr txBox="1">
          <a:spLocks noChangeArrowheads="1"/>
        </xdr:cNvSpPr>
      </xdr:nvSpPr>
      <xdr:spPr bwMode="auto">
        <a:xfrm>
          <a:off x="6113198" y="14429766"/>
          <a:ext cx="1325437" cy="7962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72382</xdr:colOff>
      <xdr:row>410</xdr:row>
      <xdr:rowOff>61645</xdr:rowOff>
    </xdr:from>
    <xdr:to>
      <xdr:col>10</xdr:col>
      <xdr:colOff>39626</xdr:colOff>
      <xdr:row>449</xdr:row>
      <xdr:rowOff>146751</xdr:rowOff>
    </xdr:to>
    <xdr:sp macro="" textlink="">
      <xdr:nvSpPr>
        <xdr:cNvPr id="11" name="Text Box 71" hidden="1"/>
        <xdr:cNvSpPr txBox="1">
          <a:spLocks noChangeArrowheads="1"/>
        </xdr:cNvSpPr>
      </xdr:nvSpPr>
      <xdr:spPr bwMode="auto">
        <a:xfrm>
          <a:off x="6113198" y="55810038"/>
          <a:ext cx="1325437" cy="518383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32</xdr:row>
      <xdr:rowOff>239863</xdr:rowOff>
    </xdr:from>
    <xdr:to>
      <xdr:col>11</xdr:col>
      <xdr:colOff>256554</xdr:colOff>
      <xdr:row>36</xdr:row>
      <xdr:rowOff>130409</xdr:rowOff>
    </xdr:to>
    <xdr:sp macro="" textlink="">
      <xdr:nvSpPr>
        <xdr:cNvPr id="12" name="Text Box 72" hidden="1"/>
        <xdr:cNvSpPr txBox="1">
          <a:spLocks noChangeArrowheads="1"/>
        </xdr:cNvSpPr>
      </xdr:nvSpPr>
      <xdr:spPr bwMode="auto">
        <a:xfrm>
          <a:off x="7231326" y="5349986"/>
          <a:ext cx="1050552"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98</xdr:row>
      <xdr:rowOff>17177</xdr:rowOff>
    </xdr:from>
    <xdr:to>
      <xdr:col>11</xdr:col>
      <xdr:colOff>31093</xdr:colOff>
      <xdr:row>107</xdr:row>
      <xdr:rowOff>62552</xdr:rowOff>
    </xdr:to>
    <xdr:sp macro="" textlink="">
      <xdr:nvSpPr>
        <xdr:cNvPr id="13" name="Text Box 73" hidden="1"/>
        <xdr:cNvSpPr txBox="1">
          <a:spLocks noChangeArrowheads="1"/>
        </xdr:cNvSpPr>
      </xdr:nvSpPr>
      <xdr:spPr bwMode="auto">
        <a:xfrm>
          <a:off x="7231326" y="14407515"/>
          <a:ext cx="809114"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31093</xdr:colOff>
      <xdr:row>32</xdr:row>
      <xdr:rowOff>239863</xdr:rowOff>
    </xdr:from>
    <xdr:to>
      <xdr:col>12</xdr:col>
      <xdr:colOff>507755</xdr:colOff>
      <xdr:row>36</xdr:row>
      <xdr:rowOff>130409</xdr:rowOff>
    </xdr:to>
    <xdr:sp macro="" textlink="">
      <xdr:nvSpPr>
        <xdr:cNvPr id="14" name="Text Box 74" hidden="1"/>
        <xdr:cNvSpPr txBox="1">
          <a:spLocks noChangeArrowheads="1"/>
        </xdr:cNvSpPr>
      </xdr:nvSpPr>
      <xdr:spPr bwMode="auto">
        <a:xfrm>
          <a:off x="8040440" y="5349986"/>
          <a:ext cx="1107594"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31093</xdr:colOff>
      <xdr:row>98</xdr:row>
      <xdr:rowOff>17177</xdr:rowOff>
    </xdr:from>
    <xdr:to>
      <xdr:col>12</xdr:col>
      <xdr:colOff>380904</xdr:colOff>
      <xdr:row>107</xdr:row>
      <xdr:rowOff>62552</xdr:rowOff>
    </xdr:to>
    <xdr:sp macro="" textlink="">
      <xdr:nvSpPr>
        <xdr:cNvPr id="15" name="Text Box 75" hidden="1"/>
        <xdr:cNvSpPr txBox="1">
          <a:spLocks noChangeArrowheads="1"/>
        </xdr:cNvSpPr>
      </xdr:nvSpPr>
      <xdr:spPr bwMode="auto">
        <a:xfrm>
          <a:off x="8040440" y="14407515"/>
          <a:ext cx="976933"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32</xdr:row>
      <xdr:rowOff>239863</xdr:rowOff>
    </xdr:from>
    <xdr:to>
      <xdr:col>11</xdr:col>
      <xdr:colOff>256554</xdr:colOff>
      <xdr:row>36</xdr:row>
      <xdr:rowOff>130409</xdr:rowOff>
    </xdr:to>
    <xdr:sp macro="" textlink="">
      <xdr:nvSpPr>
        <xdr:cNvPr id="16" name="Text Box 76" hidden="1"/>
        <xdr:cNvSpPr txBox="1">
          <a:spLocks noChangeArrowheads="1"/>
        </xdr:cNvSpPr>
      </xdr:nvSpPr>
      <xdr:spPr bwMode="auto">
        <a:xfrm>
          <a:off x="7231326" y="5349986"/>
          <a:ext cx="1050552"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98</xdr:row>
      <xdr:rowOff>17177</xdr:rowOff>
    </xdr:from>
    <xdr:to>
      <xdr:col>11</xdr:col>
      <xdr:colOff>31093</xdr:colOff>
      <xdr:row>102</xdr:row>
      <xdr:rowOff>154735</xdr:rowOff>
    </xdr:to>
    <xdr:sp macro="" textlink="">
      <xdr:nvSpPr>
        <xdr:cNvPr id="17" name="Text Box 77" hidden="1"/>
        <xdr:cNvSpPr txBox="1">
          <a:spLocks noChangeArrowheads="1"/>
        </xdr:cNvSpPr>
      </xdr:nvSpPr>
      <xdr:spPr bwMode="auto">
        <a:xfrm>
          <a:off x="7231326" y="14407515"/>
          <a:ext cx="809114" cy="52528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371</xdr:row>
      <xdr:rowOff>153119</xdr:rowOff>
    </xdr:from>
    <xdr:to>
      <xdr:col>11</xdr:col>
      <xdr:colOff>31093</xdr:colOff>
      <xdr:row>390</xdr:row>
      <xdr:rowOff>110470</xdr:rowOff>
    </xdr:to>
    <xdr:sp macro="" textlink="">
      <xdr:nvSpPr>
        <xdr:cNvPr id="18" name="Text Box 78" hidden="1"/>
        <xdr:cNvSpPr txBox="1">
          <a:spLocks noChangeArrowheads="1"/>
        </xdr:cNvSpPr>
      </xdr:nvSpPr>
      <xdr:spPr bwMode="auto">
        <a:xfrm>
          <a:off x="7231326" y="51005796"/>
          <a:ext cx="809114" cy="2413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399</xdr:row>
      <xdr:rowOff>32628</xdr:rowOff>
    </xdr:from>
    <xdr:to>
      <xdr:col>11</xdr:col>
      <xdr:colOff>31093</xdr:colOff>
      <xdr:row>406</xdr:row>
      <xdr:rowOff>92855</xdr:rowOff>
    </xdr:to>
    <xdr:sp macro="" textlink="">
      <xdr:nvSpPr>
        <xdr:cNvPr id="19" name="Text Box 79" hidden="1"/>
        <xdr:cNvSpPr txBox="1">
          <a:spLocks noChangeArrowheads="1"/>
        </xdr:cNvSpPr>
      </xdr:nvSpPr>
      <xdr:spPr bwMode="auto">
        <a:xfrm>
          <a:off x="7231326" y="54485621"/>
          <a:ext cx="809114" cy="78298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401</xdr:row>
      <xdr:rowOff>368</xdr:rowOff>
    </xdr:from>
    <xdr:to>
      <xdr:col>11</xdr:col>
      <xdr:colOff>31093</xdr:colOff>
      <xdr:row>406</xdr:row>
      <xdr:rowOff>92855</xdr:rowOff>
    </xdr:to>
    <xdr:sp macro="" textlink="">
      <xdr:nvSpPr>
        <xdr:cNvPr id="20" name="Text Box 80" hidden="1"/>
        <xdr:cNvSpPr txBox="1">
          <a:spLocks noChangeArrowheads="1"/>
        </xdr:cNvSpPr>
      </xdr:nvSpPr>
      <xdr:spPr bwMode="auto">
        <a:xfrm>
          <a:off x="7231326" y="54742494"/>
          <a:ext cx="809114" cy="5261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426272</xdr:colOff>
      <xdr:row>406</xdr:row>
      <xdr:rowOff>92855</xdr:rowOff>
    </xdr:from>
    <xdr:to>
      <xdr:col>11</xdr:col>
      <xdr:colOff>31093</xdr:colOff>
      <xdr:row>406</xdr:row>
      <xdr:rowOff>92855</xdr:rowOff>
    </xdr:to>
    <xdr:sp macro="" textlink="">
      <xdr:nvSpPr>
        <xdr:cNvPr id="21" name="Text Box 81" hidden="1"/>
        <xdr:cNvSpPr txBox="1">
          <a:spLocks noChangeArrowheads="1"/>
        </xdr:cNvSpPr>
      </xdr:nvSpPr>
      <xdr:spPr bwMode="auto">
        <a:xfrm>
          <a:off x="7231326" y="55268605"/>
          <a:ext cx="809114"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8</xdr:col>
      <xdr:colOff>160356</xdr:colOff>
      <xdr:row>94</xdr:row>
      <xdr:rowOff>24504</xdr:rowOff>
    </xdr:from>
    <xdr:to>
      <xdr:col>9</xdr:col>
      <xdr:colOff>698836</xdr:colOff>
      <xdr:row>97</xdr:row>
      <xdr:rowOff>63388</xdr:rowOff>
    </xdr:to>
    <xdr:sp macro="" textlink="">
      <xdr:nvSpPr>
        <xdr:cNvPr id="2" name="Text Box 7" hidden="1"/>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426645</xdr:colOff>
      <xdr:row>36</xdr:row>
      <xdr:rowOff>154754</xdr:rowOff>
    </xdr:from>
    <xdr:to>
      <xdr:col>13</xdr:col>
      <xdr:colOff>439046</xdr:colOff>
      <xdr:row>39</xdr:row>
      <xdr:rowOff>134377</xdr:rowOff>
    </xdr:to>
    <xdr:sp macro="" textlink="">
      <xdr:nvSpPr>
        <xdr:cNvPr id="3" name="Text Box 16" hidden="1"/>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426645</xdr:colOff>
      <xdr:row>45</xdr:row>
      <xdr:rowOff>150756</xdr:rowOff>
    </xdr:from>
    <xdr:to>
      <xdr:col>13</xdr:col>
      <xdr:colOff>439046</xdr:colOff>
      <xdr:row>49</xdr:row>
      <xdr:rowOff>135909</xdr:rowOff>
    </xdr:to>
    <xdr:sp macro="" textlink="">
      <xdr:nvSpPr>
        <xdr:cNvPr id="4" name="Text Box 18" hidden="1"/>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519094</xdr:colOff>
      <xdr:row>64</xdr:row>
      <xdr:rowOff>39725</xdr:rowOff>
    </xdr:from>
    <xdr:to>
      <xdr:col>12</xdr:col>
      <xdr:colOff>606761</xdr:colOff>
      <xdr:row>69</xdr:row>
      <xdr:rowOff>69794</xdr:rowOff>
    </xdr:to>
    <xdr:sp macro="" textlink="">
      <xdr:nvSpPr>
        <xdr:cNvPr id="5" name="Text Box 25" hidden="1"/>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463512</xdr:colOff>
      <xdr:row>19</xdr:row>
      <xdr:rowOff>57598</xdr:rowOff>
    </xdr:from>
    <xdr:to>
      <xdr:col>9</xdr:col>
      <xdr:colOff>350856</xdr:colOff>
      <xdr:row>23</xdr:row>
      <xdr:rowOff>6799</xdr:rowOff>
    </xdr:to>
    <xdr:sp macro="" textlink="">
      <xdr:nvSpPr>
        <xdr:cNvPr id="6" name="Text Box 27" hidden="1"/>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463512</xdr:colOff>
      <xdr:row>35</xdr:row>
      <xdr:rowOff>163662</xdr:rowOff>
    </xdr:from>
    <xdr:to>
      <xdr:col>9</xdr:col>
      <xdr:colOff>350856</xdr:colOff>
      <xdr:row>39</xdr:row>
      <xdr:rowOff>81037</xdr:rowOff>
    </xdr:to>
    <xdr:sp macro="" textlink="">
      <xdr:nvSpPr>
        <xdr:cNvPr id="7" name="Text Box 28" hidden="1"/>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463512</xdr:colOff>
      <xdr:row>45</xdr:row>
      <xdr:rowOff>55320</xdr:rowOff>
    </xdr:from>
    <xdr:to>
      <xdr:col>9</xdr:col>
      <xdr:colOff>350856</xdr:colOff>
      <xdr:row>49</xdr:row>
      <xdr:rowOff>22225</xdr:rowOff>
    </xdr:to>
    <xdr:sp macro="" textlink="">
      <xdr:nvSpPr>
        <xdr:cNvPr id="8" name="Text Box 30" hidden="1"/>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463512</xdr:colOff>
      <xdr:row>52</xdr:row>
      <xdr:rowOff>100742</xdr:rowOff>
    </xdr:from>
    <xdr:to>
      <xdr:col>9</xdr:col>
      <xdr:colOff>350856</xdr:colOff>
      <xdr:row>56</xdr:row>
      <xdr:rowOff>153521</xdr:rowOff>
    </xdr:to>
    <xdr:sp macro="" textlink="">
      <xdr:nvSpPr>
        <xdr:cNvPr id="9" name="Text Box 31" hidden="1"/>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463512</xdr:colOff>
      <xdr:row>55</xdr:row>
      <xdr:rowOff>101580</xdr:rowOff>
    </xdr:from>
    <xdr:to>
      <xdr:col>9</xdr:col>
      <xdr:colOff>194235</xdr:colOff>
      <xdr:row>59</xdr:row>
      <xdr:rowOff>160711</xdr:rowOff>
    </xdr:to>
    <xdr:sp macro="" textlink="">
      <xdr:nvSpPr>
        <xdr:cNvPr id="10" name="Text Box 33" hidden="1"/>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463512</xdr:colOff>
      <xdr:row>59</xdr:row>
      <xdr:rowOff>160711</xdr:rowOff>
    </xdr:from>
    <xdr:to>
      <xdr:col>9</xdr:col>
      <xdr:colOff>350856</xdr:colOff>
      <xdr:row>66</xdr:row>
      <xdr:rowOff>155519</xdr:rowOff>
    </xdr:to>
    <xdr:sp macro="" textlink="">
      <xdr:nvSpPr>
        <xdr:cNvPr id="11" name="Text Box 34" hidden="1"/>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400641</xdr:colOff>
      <xdr:row>81</xdr:row>
      <xdr:rowOff>32153</xdr:rowOff>
    </xdr:from>
    <xdr:to>
      <xdr:col>13</xdr:col>
      <xdr:colOff>287014</xdr:colOff>
      <xdr:row>94</xdr:row>
      <xdr:rowOff>118466</xdr:rowOff>
    </xdr:to>
    <xdr:sp macro="" textlink="">
      <xdr:nvSpPr>
        <xdr:cNvPr id="2" name="Text Box 6" hidden="1"/>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4370</xdr:colOff>
      <xdr:row>65</xdr:row>
      <xdr:rowOff>139739</xdr:rowOff>
    </xdr:from>
    <xdr:to>
      <xdr:col>9</xdr:col>
      <xdr:colOff>399674</xdr:colOff>
      <xdr:row>72</xdr:row>
      <xdr:rowOff>22815</xdr:rowOff>
    </xdr:to>
    <xdr:sp macro="" textlink="">
      <xdr:nvSpPr>
        <xdr:cNvPr id="3" name="Text Box 9" hidden="1"/>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4370</xdr:colOff>
      <xdr:row>81</xdr:row>
      <xdr:rowOff>32153</xdr:rowOff>
    </xdr:from>
    <xdr:to>
      <xdr:col>9</xdr:col>
      <xdr:colOff>399674</xdr:colOff>
      <xdr:row>81</xdr:row>
      <xdr:rowOff>113837</xdr:rowOff>
    </xdr:to>
    <xdr:sp macro="" textlink="">
      <xdr:nvSpPr>
        <xdr:cNvPr id="4" name="Text Box 10" hidden="1"/>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4370</xdr:colOff>
      <xdr:row>97</xdr:row>
      <xdr:rowOff>26455</xdr:rowOff>
    </xdr:from>
    <xdr:to>
      <xdr:col>9</xdr:col>
      <xdr:colOff>399674</xdr:colOff>
      <xdr:row>103</xdr:row>
      <xdr:rowOff>42553</xdr:rowOff>
    </xdr:to>
    <xdr:sp macro="" textlink="">
      <xdr:nvSpPr>
        <xdr:cNvPr id="5" name="Text Box 12" hidden="1"/>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UDGET\Bud-Docu\Budget%202003-04$\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AND3"/>
      <sheetName val="DEMAND4"/>
      <sheetName val="DEMAND5"/>
      <sheetName val="Sheet1"/>
      <sheetName val="Sheet2"/>
      <sheetName val="Sheet3"/>
      <sheetName val="DEMAND15"/>
      <sheetName val="DEMAND17"/>
      <sheetName val="DEMAND18"/>
      <sheetName val="DEMAND19"/>
      <sheetName val="DEMAND20"/>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tabColor rgb="FFFFFF00"/>
  </sheetPr>
  <dimension ref="A1:E84"/>
  <sheetViews>
    <sheetView view="pageBreakPreview" topLeftCell="A61" zoomScaleSheetLayoutView="100" workbookViewId="0">
      <selection activeCell="C14" sqref="C14"/>
    </sheetView>
  </sheetViews>
  <sheetFormatPr defaultColWidth="9.109375" defaultRowHeight="13.8"/>
  <cols>
    <col min="1" max="1" width="6" style="12" customWidth="1"/>
    <col min="2" max="2" width="66" style="11" customWidth="1"/>
    <col min="3" max="3" width="14.33203125" style="13" customWidth="1"/>
    <col min="4" max="16384" width="9.109375" style="11"/>
  </cols>
  <sheetData>
    <row r="1" spans="1:3" ht="15.6">
      <c r="A1" s="2148" t="s">
        <v>133</v>
      </c>
      <c r="B1" s="2148"/>
      <c r="C1" s="2148"/>
    </row>
    <row r="2" spans="1:3" ht="4.95" customHeight="1">
      <c r="A2" s="147"/>
      <c r="B2" s="147"/>
      <c r="C2" s="147"/>
    </row>
    <row r="3" spans="1:3" ht="75" customHeight="1">
      <c r="A3" s="2149" t="s">
        <v>1017</v>
      </c>
      <c r="B3" s="2149"/>
      <c r="C3" s="2149"/>
    </row>
    <row r="4" spans="1:3" s="1907" customFormat="1">
      <c r="A4" s="2150" t="s">
        <v>108</v>
      </c>
      <c r="B4" s="2150"/>
      <c r="C4" s="2150"/>
    </row>
    <row r="5" spans="1:3" ht="14.4">
      <c r="A5" s="755" t="s">
        <v>59</v>
      </c>
      <c r="B5" s="755" t="s">
        <v>134</v>
      </c>
      <c r="C5" s="1792" t="s">
        <v>64</v>
      </c>
    </row>
    <row r="6" spans="1:3">
      <c r="A6" s="235" t="s">
        <v>60</v>
      </c>
      <c r="B6" s="761" t="s">
        <v>102</v>
      </c>
      <c r="C6" s="810">
        <v>216.65</v>
      </c>
    </row>
    <row r="7" spans="1:3">
      <c r="A7" s="235" t="s">
        <v>2</v>
      </c>
      <c r="B7" s="761" t="s">
        <v>103</v>
      </c>
      <c r="C7" s="810">
        <v>40</v>
      </c>
    </row>
    <row r="8" spans="1:3">
      <c r="A8" s="235" t="s">
        <v>3</v>
      </c>
      <c r="B8" s="761" t="s">
        <v>353</v>
      </c>
      <c r="C8" s="810">
        <v>46.98</v>
      </c>
    </row>
    <row r="9" spans="1:3">
      <c r="A9" s="235" t="s">
        <v>4</v>
      </c>
      <c r="B9" s="761" t="s">
        <v>335</v>
      </c>
      <c r="C9" s="810">
        <v>950</v>
      </c>
    </row>
    <row r="10" spans="1:3">
      <c r="A10" s="235" t="s">
        <v>5</v>
      </c>
      <c r="B10" s="761" t="s">
        <v>151</v>
      </c>
      <c r="C10" s="810">
        <v>331.25</v>
      </c>
    </row>
    <row r="11" spans="1:3">
      <c r="A11" s="235" t="s">
        <v>6</v>
      </c>
      <c r="B11" s="761" t="s">
        <v>675</v>
      </c>
      <c r="C11" s="810">
        <v>450</v>
      </c>
    </row>
    <row r="12" spans="1:3" s="14" customFormat="1">
      <c r="A12" s="235" t="s">
        <v>7</v>
      </c>
      <c r="B12" s="761" t="s">
        <v>63</v>
      </c>
      <c r="C12" s="810">
        <v>0.01</v>
      </c>
    </row>
    <row r="13" spans="1:3">
      <c r="A13" s="235" t="s">
        <v>230</v>
      </c>
      <c r="B13" s="761" t="s">
        <v>61</v>
      </c>
      <c r="C13" s="810">
        <v>10</v>
      </c>
    </row>
    <row r="14" spans="1:3">
      <c r="A14" s="235" t="s">
        <v>8</v>
      </c>
      <c r="B14" s="761" t="s">
        <v>252</v>
      </c>
      <c r="C14" s="810">
        <v>269.69</v>
      </c>
    </row>
    <row r="15" spans="1:3">
      <c r="A15" s="235" t="s">
        <v>9</v>
      </c>
      <c r="B15" s="761" t="s">
        <v>700</v>
      </c>
      <c r="C15" s="810">
        <v>81.97</v>
      </c>
    </row>
    <row r="16" spans="1:3">
      <c r="A16" s="235" t="s">
        <v>10</v>
      </c>
      <c r="B16" s="761" t="s">
        <v>237</v>
      </c>
      <c r="C16" s="810">
        <v>3646.1</v>
      </c>
    </row>
    <row r="17" spans="1:3">
      <c r="A17" s="235" t="s">
        <v>11</v>
      </c>
      <c r="B17" s="761" t="s">
        <v>226</v>
      </c>
      <c r="C17" s="810">
        <v>282.95999999999998</v>
      </c>
    </row>
    <row r="18" spans="1:3" ht="12.9" customHeight="1">
      <c r="A18" s="235" t="s">
        <v>231</v>
      </c>
      <c r="B18" s="761" t="s">
        <v>238</v>
      </c>
      <c r="C18" s="810">
        <v>150.01</v>
      </c>
    </row>
    <row r="19" spans="1:3" ht="12.9" customHeight="1">
      <c r="A19" s="237" t="s">
        <v>1030</v>
      </c>
      <c r="B19" s="761" t="s">
        <v>83</v>
      </c>
      <c r="C19" s="810">
        <v>22.4</v>
      </c>
    </row>
    <row r="20" spans="1:3" ht="12.9" customHeight="1">
      <c r="A20" s="235" t="s">
        <v>12</v>
      </c>
      <c r="B20" s="761" t="s">
        <v>205</v>
      </c>
      <c r="C20" s="810">
        <v>141.13</v>
      </c>
    </row>
    <row r="21" spans="1:3">
      <c r="A21" s="235" t="s">
        <v>13</v>
      </c>
      <c r="B21" s="761" t="s">
        <v>227</v>
      </c>
      <c r="C21" s="810">
        <v>30</v>
      </c>
    </row>
    <row r="22" spans="1:3">
      <c r="A22" s="237" t="s">
        <v>232</v>
      </c>
      <c r="B22" s="761" t="s">
        <v>176</v>
      </c>
      <c r="C22" s="810">
        <v>33.700000000000003</v>
      </c>
    </row>
    <row r="23" spans="1:3">
      <c r="A23" s="235" t="s">
        <v>233</v>
      </c>
      <c r="B23" s="761" t="s">
        <v>250</v>
      </c>
      <c r="C23" s="810">
        <v>11040.02</v>
      </c>
    </row>
    <row r="24" spans="1:3">
      <c r="A24" s="235" t="s">
        <v>234</v>
      </c>
      <c r="B24" s="761" t="s">
        <v>703</v>
      </c>
      <c r="C24" s="810">
        <f>246.11+28.1</f>
        <v>274.21000000000004</v>
      </c>
    </row>
    <row r="25" spans="1:3">
      <c r="A25" s="237" t="s">
        <v>986</v>
      </c>
      <c r="B25" s="761" t="s">
        <v>113</v>
      </c>
      <c r="C25" s="810">
        <v>9</v>
      </c>
    </row>
    <row r="26" spans="1:3">
      <c r="A26" s="235" t="s">
        <v>241</v>
      </c>
      <c r="B26" s="761" t="s">
        <v>701</v>
      </c>
      <c r="C26" s="810">
        <v>15</v>
      </c>
    </row>
    <row r="27" spans="1:3">
      <c r="A27" s="235" t="s">
        <v>242</v>
      </c>
      <c r="B27" s="761" t="s">
        <v>84</v>
      </c>
      <c r="C27" s="810">
        <v>14.52</v>
      </c>
    </row>
    <row r="28" spans="1:3">
      <c r="A28" s="235" t="s">
        <v>243</v>
      </c>
      <c r="B28" s="761" t="s">
        <v>210</v>
      </c>
      <c r="C28" s="810">
        <v>13.8</v>
      </c>
    </row>
    <row r="29" spans="1:3">
      <c r="A29" s="235" t="s">
        <v>244</v>
      </c>
      <c r="B29" s="761" t="s">
        <v>236</v>
      </c>
      <c r="C29" s="810">
        <v>30</v>
      </c>
    </row>
    <row r="30" spans="1:3">
      <c r="A30" s="235" t="s">
        <v>240</v>
      </c>
      <c r="B30" s="761" t="s">
        <v>974</v>
      </c>
      <c r="C30" s="810">
        <v>3.2</v>
      </c>
    </row>
    <row r="31" spans="1:3">
      <c r="A31" s="235" t="s">
        <v>983</v>
      </c>
      <c r="B31" s="761" t="s">
        <v>85</v>
      </c>
      <c r="C31" s="810">
        <v>854.27</v>
      </c>
    </row>
    <row r="32" spans="1:3">
      <c r="A32" s="235" t="s">
        <v>984</v>
      </c>
      <c r="B32" s="761" t="s">
        <v>86</v>
      </c>
      <c r="C32" s="810">
        <v>3610.5</v>
      </c>
    </row>
    <row r="33" spans="1:5">
      <c r="A33" s="235" t="s">
        <v>985</v>
      </c>
      <c r="B33" s="761" t="s">
        <v>87</v>
      </c>
      <c r="C33" s="810">
        <v>2286.1</v>
      </c>
    </row>
    <row r="34" spans="1:5">
      <c r="A34" s="237" t="s">
        <v>1033</v>
      </c>
      <c r="B34" s="761" t="s">
        <v>239</v>
      </c>
      <c r="C34" s="810">
        <v>125</v>
      </c>
    </row>
    <row r="35" spans="1:5">
      <c r="A35" s="237" t="s">
        <v>1031</v>
      </c>
      <c r="B35" s="761" t="s">
        <v>173</v>
      </c>
      <c r="C35" s="810">
        <v>105</v>
      </c>
    </row>
    <row r="36" spans="1:5">
      <c r="A36" s="237" t="s">
        <v>1032</v>
      </c>
      <c r="B36" s="761" t="s">
        <v>228</v>
      </c>
      <c r="C36" s="810">
        <v>2232.96</v>
      </c>
    </row>
    <row r="37" spans="1:5">
      <c r="A37" s="237" t="s">
        <v>1034</v>
      </c>
      <c r="B37" s="761" t="s">
        <v>704</v>
      </c>
      <c r="C37" s="810">
        <v>783.72</v>
      </c>
    </row>
    <row r="38" spans="1:5">
      <c r="A38" s="237" t="s">
        <v>1035</v>
      </c>
      <c r="B38" s="761" t="s">
        <v>702</v>
      </c>
      <c r="C38" s="810">
        <v>26.76</v>
      </c>
    </row>
    <row r="39" spans="1:5">
      <c r="A39" s="237"/>
      <c r="B39" s="1791" t="s">
        <v>14</v>
      </c>
      <c r="C39" s="756">
        <f>SUM(C6:C38)</f>
        <v>28126.909999999996</v>
      </c>
      <c r="E39" s="1782"/>
    </row>
    <row r="40" spans="1:5">
      <c r="A40" s="235"/>
      <c r="B40" s="757"/>
      <c r="C40" s="758"/>
    </row>
    <row r="41" spans="1:5" ht="14.4">
      <c r="A41" s="238"/>
      <c r="B41" s="755" t="s">
        <v>15</v>
      </c>
      <c r="C41" s="1792" t="s">
        <v>64</v>
      </c>
    </row>
    <row r="42" spans="1:5">
      <c r="A42" s="235" t="s">
        <v>60</v>
      </c>
      <c r="B42" s="239" t="s">
        <v>132</v>
      </c>
      <c r="C42" s="760">
        <v>122.07</v>
      </c>
    </row>
    <row r="43" spans="1:5">
      <c r="A43" s="235" t="s">
        <v>2</v>
      </c>
      <c r="B43" s="761" t="s">
        <v>353</v>
      </c>
      <c r="C43" s="760">
        <v>1446</v>
      </c>
    </row>
    <row r="44" spans="1:5">
      <c r="A44" s="235" t="s">
        <v>3</v>
      </c>
      <c r="B44" s="252" t="s">
        <v>151</v>
      </c>
      <c r="C44" s="760">
        <v>1397.1</v>
      </c>
    </row>
    <row r="45" spans="1:5">
      <c r="A45" s="235" t="s">
        <v>4</v>
      </c>
      <c r="B45" s="252" t="s">
        <v>1018</v>
      </c>
      <c r="C45" s="760">
        <v>57.44</v>
      </c>
    </row>
    <row r="46" spans="1:5">
      <c r="A46" s="235" t="s">
        <v>5</v>
      </c>
      <c r="B46" s="239" t="s">
        <v>237</v>
      </c>
      <c r="C46" s="760">
        <v>6105</v>
      </c>
    </row>
    <row r="47" spans="1:5">
      <c r="A47" s="235" t="s">
        <v>6</v>
      </c>
      <c r="B47" s="239" t="s">
        <v>975</v>
      </c>
      <c r="C47" s="760">
        <v>200</v>
      </c>
    </row>
    <row r="48" spans="1:5">
      <c r="A48" s="235" t="s">
        <v>7</v>
      </c>
      <c r="B48" s="239" t="s">
        <v>369</v>
      </c>
      <c r="C48" s="760">
        <v>2500</v>
      </c>
    </row>
    <row r="49" spans="1:3">
      <c r="A49" s="235" t="s">
        <v>230</v>
      </c>
      <c r="B49" s="239" t="s">
        <v>250</v>
      </c>
      <c r="C49" s="760">
        <v>1081.78</v>
      </c>
    </row>
    <row r="50" spans="1:3">
      <c r="A50" s="235" t="s">
        <v>8</v>
      </c>
      <c r="B50" s="239" t="s">
        <v>236</v>
      </c>
      <c r="C50" s="760">
        <v>602.66</v>
      </c>
    </row>
    <row r="51" spans="1:3">
      <c r="A51" s="235" t="s">
        <v>9</v>
      </c>
      <c r="B51" s="239" t="s">
        <v>112</v>
      </c>
      <c r="C51" s="760">
        <v>41.54</v>
      </c>
    </row>
    <row r="52" spans="1:3">
      <c r="A52" s="235" t="s">
        <v>10</v>
      </c>
      <c r="B52" s="251" t="s">
        <v>85</v>
      </c>
      <c r="C52" s="760">
        <v>18992.7</v>
      </c>
    </row>
    <row r="53" spans="1:3">
      <c r="A53" s="235" t="s">
        <v>11</v>
      </c>
      <c r="B53" s="251" t="s">
        <v>86</v>
      </c>
      <c r="C53" s="760">
        <v>3882.41</v>
      </c>
    </row>
    <row r="54" spans="1:3">
      <c r="A54" s="235" t="s">
        <v>231</v>
      </c>
      <c r="B54" s="251" t="s">
        <v>87</v>
      </c>
      <c r="C54" s="760">
        <v>1</v>
      </c>
    </row>
    <row r="55" spans="1:3">
      <c r="A55" s="237" t="s">
        <v>1030</v>
      </c>
      <c r="B55" s="251" t="s">
        <v>239</v>
      </c>
      <c r="C55" s="760">
        <v>1313.75</v>
      </c>
    </row>
    <row r="56" spans="1:3">
      <c r="A56" s="235" t="s">
        <v>12</v>
      </c>
      <c r="B56" s="251" t="s">
        <v>173</v>
      </c>
      <c r="C56" s="760">
        <v>1042.28</v>
      </c>
    </row>
    <row r="57" spans="1:3">
      <c r="A57" s="235" t="s">
        <v>13</v>
      </c>
      <c r="B57" s="251" t="s">
        <v>228</v>
      </c>
      <c r="C57" s="760">
        <v>1219.98</v>
      </c>
    </row>
    <row r="58" spans="1:3">
      <c r="A58" s="235"/>
      <c r="B58" s="1790" t="s">
        <v>16</v>
      </c>
      <c r="C58" s="756">
        <f>SUM(C42:C57)</f>
        <v>40005.71</v>
      </c>
    </row>
    <row r="59" spans="1:3">
      <c r="A59" s="237"/>
      <c r="B59" s="1790" t="s">
        <v>17</v>
      </c>
      <c r="C59" s="756">
        <f>C58+C39</f>
        <v>68132.62</v>
      </c>
    </row>
    <row r="60" spans="1:3">
      <c r="A60" s="759"/>
      <c r="B60" s="762"/>
      <c r="C60" s="763"/>
    </row>
    <row r="61" spans="1:3">
      <c r="A61" s="759"/>
      <c r="B61" s="2151" t="s">
        <v>370</v>
      </c>
      <c r="C61" s="2151"/>
    </row>
    <row r="62" spans="1:3" ht="14.4">
      <c r="A62" s="759"/>
      <c r="B62" s="752"/>
      <c r="C62" s="83" t="s">
        <v>64</v>
      </c>
    </row>
    <row r="63" spans="1:3">
      <c r="A63" s="237">
        <v>1</v>
      </c>
      <c r="B63" s="1783" t="s">
        <v>245</v>
      </c>
      <c r="C63" s="1784">
        <v>590.20000000000005</v>
      </c>
    </row>
    <row r="64" spans="1:3">
      <c r="A64" s="237">
        <v>2</v>
      </c>
      <c r="B64" s="1783" t="s">
        <v>976</v>
      </c>
      <c r="C64" s="1784">
        <v>429.7</v>
      </c>
    </row>
    <row r="65" spans="1:3">
      <c r="A65" s="237">
        <v>3</v>
      </c>
      <c r="B65" s="1783" t="s">
        <v>246</v>
      </c>
      <c r="C65" s="1784">
        <f>19063.53+5000</f>
        <v>24063.53</v>
      </c>
    </row>
    <row r="66" spans="1:3">
      <c r="A66" s="237">
        <v>4</v>
      </c>
      <c r="B66" s="1783" t="s">
        <v>977</v>
      </c>
      <c r="C66" s="1784">
        <v>8.69</v>
      </c>
    </row>
    <row r="67" spans="1:3">
      <c r="A67" s="237">
        <v>5</v>
      </c>
      <c r="B67" s="238" t="s">
        <v>980</v>
      </c>
      <c r="C67" s="1788">
        <f>934.49+667</f>
        <v>1601.49</v>
      </c>
    </row>
    <row r="68" spans="1:3">
      <c r="A68" s="237">
        <v>6</v>
      </c>
      <c r="B68" s="238" t="s">
        <v>981</v>
      </c>
      <c r="C68" s="1788">
        <f>19524+4320</f>
        <v>23844</v>
      </c>
    </row>
    <row r="69" spans="1:3">
      <c r="A69" s="237">
        <v>7</v>
      </c>
      <c r="B69" s="238" t="s">
        <v>982</v>
      </c>
      <c r="C69" s="1788">
        <v>3600</v>
      </c>
    </row>
    <row r="70" spans="1:3">
      <c r="A70" s="237">
        <v>8</v>
      </c>
      <c r="B70" s="238" t="s">
        <v>169</v>
      </c>
      <c r="C70" s="1788">
        <v>2000</v>
      </c>
    </row>
    <row r="71" spans="1:3">
      <c r="A71" s="237"/>
      <c r="B71" s="1785" t="s">
        <v>235</v>
      </c>
      <c r="C71" s="1786">
        <f>SUM(C63:C70)</f>
        <v>56137.61</v>
      </c>
    </row>
    <row r="72" spans="1:3">
      <c r="B72" s="751"/>
      <c r="C72" s="764"/>
    </row>
    <row r="73" spans="1:3" ht="15.6" customHeight="1">
      <c r="B73" s="1908" t="s">
        <v>978</v>
      </c>
      <c r="C73" s="751"/>
    </row>
    <row r="74" spans="1:3" ht="14.4">
      <c r="B74" s="1742"/>
      <c r="C74" s="83" t="s">
        <v>64</v>
      </c>
    </row>
    <row r="75" spans="1:3">
      <c r="A75" s="237">
        <v>1</v>
      </c>
      <c r="B75" s="238" t="s">
        <v>979</v>
      </c>
      <c r="C75" s="1787">
        <f>10000+795+1200+0.01</f>
        <v>11995.01</v>
      </c>
    </row>
    <row r="76" spans="1:3">
      <c r="A76" s="237">
        <v>2</v>
      </c>
      <c r="B76" s="238" t="s">
        <v>980</v>
      </c>
      <c r="C76" s="1788">
        <f>934.49+667</f>
        <v>1601.49</v>
      </c>
    </row>
    <row r="77" spans="1:3">
      <c r="A77" s="237">
        <v>3</v>
      </c>
      <c r="B77" s="238" t="s">
        <v>981</v>
      </c>
      <c r="C77" s="1788">
        <f>19524+4320</f>
        <v>23844</v>
      </c>
    </row>
    <row r="78" spans="1:3">
      <c r="A78" s="237">
        <v>4</v>
      </c>
      <c r="B78" s="238" t="s">
        <v>982</v>
      </c>
      <c r="C78" s="1788">
        <v>3600</v>
      </c>
    </row>
    <row r="79" spans="1:3">
      <c r="A79" s="237">
        <v>5</v>
      </c>
      <c r="B79" s="1783" t="s">
        <v>245</v>
      </c>
      <c r="C79" s="1784">
        <v>590.20000000000005</v>
      </c>
    </row>
    <row r="80" spans="1:3">
      <c r="A80" s="237">
        <v>6</v>
      </c>
      <c r="B80" s="1783" t="s">
        <v>976</v>
      </c>
      <c r="C80" s="1784">
        <v>429.7</v>
      </c>
    </row>
    <row r="81" spans="1:4">
      <c r="A81" s="237">
        <v>7</v>
      </c>
      <c r="B81" s="1783" t="s">
        <v>246</v>
      </c>
      <c r="C81" s="1784">
        <f>19063.53+5000</f>
        <v>24063.53</v>
      </c>
    </row>
    <row r="82" spans="1:4">
      <c r="A82" s="237">
        <v>8</v>
      </c>
      <c r="B82" s="1783" t="s">
        <v>977</v>
      </c>
      <c r="C82" s="1784">
        <v>8.69</v>
      </c>
    </row>
    <row r="83" spans="1:4">
      <c r="A83" s="237">
        <v>9</v>
      </c>
      <c r="B83" s="238" t="s">
        <v>169</v>
      </c>
      <c r="C83" s="1788">
        <v>2000</v>
      </c>
    </row>
    <row r="84" spans="1:4">
      <c r="A84" s="237"/>
      <c r="B84" s="238"/>
      <c r="C84" s="1789">
        <f>SUM(C75:C83)</f>
        <v>68132.62</v>
      </c>
      <c r="D84" s="1782"/>
    </row>
  </sheetData>
  <customSheetViews>
    <customSheetView guid="{44B5F5DE-C96C-4269-969A-574D4EEEEEF5}" showPageBreaks="1" view="pageBreakPreview" topLeftCell="A46">
      <selection activeCell="E51" sqref="E51"/>
      <pageMargins left="0.74803149606299202" right="0.74803149606299202" top="0.74803149606299202" bottom="4.13" header="0.35" footer="3"/>
      <printOptions horizontalCentered="1"/>
      <pageSetup paperSize="9" orientation="portrait" useFirstPageNumber="1" r:id="rId1"/>
      <headerFooter alignWithMargins="0">
        <oddFooter>&amp;C{iv}</oddFooter>
      </headerFooter>
    </customSheetView>
    <customSheetView guid="{BDCF7345-18B1-4C88-89F2-E67F940CDF85}" showPageBreaks="1" printArea="1" view="pageBreakPreview" topLeftCell="A76">
      <selection activeCell="D3" sqref="D3"/>
      <pageMargins left="0.74803149606299202" right="0.74803149606299202" top="0.74803149606299202" bottom="4.13" header="0.35" footer="3.67"/>
      <printOptions horizontalCentered="1"/>
      <pageSetup paperSize="9" orientation="portrait" useFirstPageNumber="1" r:id="rId2"/>
      <headerFooter alignWithMargins="0">
        <oddFooter>&amp;C&amp;"Times New Roman,Bold"&amp;11{ii}</oddFooter>
      </headerFooter>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3"/>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5"/>
      <headerFooter alignWithMargins="0"/>
    </customSheetView>
    <customSheetView guid="{0A01029B-7B3B-461F-BED3-37847DEE34DD}" showPageBreaks="1" printArea="1" view="pageBreakPreview" topLeftCell="A37">
      <selection activeCell="B50" sqref="B50"/>
      <pageMargins left="0.74803149606299202" right="0.74803149606299202" top="0.74803149606299202" bottom="4.13" header="0.35" footer="3.67"/>
      <printOptions horizontalCentered="1"/>
      <pageSetup paperSize="9" orientation="portrait" useFirstPageNumber="1" r:id="rId6"/>
      <headerFooter alignWithMargins="0">
        <oddFooter>&amp;C&amp;"Times New Roman,Bold"&amp;11{ii}</oddFooter>
      </headerFooter>
    </customSheetView>
    <customSheetView guid="{E4E8F753-76B4-42E1-AD26-8B3589CB8A4B}" showPageBreaks="1" printArea="1" view="pageBreakPreview" showRuler="0" topLeftCell="A37">
      <selection activeCell="B50" sqref="B50"/>
      <pageMargins left="0.74803149606299202" right="0.74803149606299202" top="0.74803149606299202" bottom="4.13" header="0.35" footer="3.67"/>
      <printOptions horizontalCentered="1"/>
      <pageSetup paperSize="9" orientation="portrait" useFirstPageNumber="1" r:id="rId7"/>
      <headerFooter alignWithMargins="0">
        <oddFooter>&amp;C&amp;"Times New Roman,Bold"&amp;11{ii}</oddFooter>
      </headerFooter>
    </customSheetView>
    <customSheetView guid="{CBFC2224-D3AC-4AA3-8CE4-B555FCF23158}" showPageBreaks="1" printArea="1" view="pageBreakPreview" topLeftCell="A28">
      <selection activeCell="I58" sqref="I58"/>
      <rowBreaks count="1" manualBreakCount="1">
        <brk id="25" max="2" man="1"/>
      </rowBreaks>
      <pageMargins left="0.74803149606299202" right="0.74803149606299202" top="0.74803149606299202" bottom="4.13" header="0.35" footer="3.67"/>
      <printOptions horizontalCentered="1"/>
      <pageSetup paperSize="9" scale="99" orientation="portrait" useFirstPageNumber="1" r:id="rId8"/>
      <headerFooter alignWithMargins="0">
        <oddFooter>&amp;C&amp;"Times New Roman,Bold"&amp;11{ii}</oddFooter>
      </headerFooter>
    </customSheetView>
  </customSheetViews>
  <mergeCells count="4">
    <mergeCell ref="A1:C1"/>
    <mergeCell ref="A3:C3"/>
    <mergeCell ref="A4:C4"/>
    <mergeCell ref="B61:C61"/>
  </mergeCells>
  <phoneticPr fontId="0" type="noConversion"/>
  <printOptions horizontalCentered="1"/>
  <pageMargins left="0.74803149606299213" right="0.74803149606299213" top="0.74803149606299213" bottom="4.1338582677165361" header="0.35433070866141736" footer="3.5433070866141736"/>
  <pageSetup paperSize="9" scale="97" orientation="portrait" useFirstPageNumber="1" r:id="rId9"/>
  <headerFooter alignWithMargins="0">
    <oddFooter>&amp;C{ii}</oddFooter>
  </headerFooter>
  <rowBreaks count="2" manualBreakCount="2">
    <brk id="34" max="2" man="1"/>
    <brk id="71" max="2" man="1"/>
  </rowBreaks>
</worksheet>
</file>

<file path=xl/worksheets/sheet10.xml><?xml version="1.0" encoding="utf-8"?>
<worksheet xmlns="http://schemas.openxmlformats.org/spreadsheetml/2006/main" xmlns:r="http://schemas.openxmlformats.org/officeDocument/2006/relationships">
  <sheetPr syncVertical="1" syncRef="B1" transitionEvaluation="1" codeName="Sheet13">
    <tabColor rgb="FFFFFF00"/>
  </sheetPr>
  <dimension ref="A1:M40"/>
  <sheetViews>
    <sheetView view="pageBreakPreview" topLeftCell="B1" zoomScaleSheetLayoutView="100" workbookViewId="0">
      <selection activeCell="I1" sqref="I1:AB1048576"/>
    </sheetView>
  </sheetViews>
  <sheetFormatPr defaultColWidth="11.88671875" defaultRowHeight="13.2"/>
  <cols>
    <col min="1" max="1" width="8" style="87" customWidth="1"/>
    <col min="2" max="2" width="7.6640625" style="56" customWidth="1"/>
    <col min="3" max="3" width="30.6640625" style="15" customWidth="1"/>
    <col min="4" max="4" width="8.33203125" style="16" customWidth="1"/>
    <col min="5" max="5" width="9.33203125" style="16" customWidth="1"/>
    <col min="6" max="6" width="9.33203125" style="15" customWidth="1"/>
    <col min="7" max="7" width="9.6640625" style="15" customWidth="1"/>
    <col min="8" max="8" width="3.5546875" style="15" customWidth="1"/>
    <col min="9" max="16384" width="11.88671875" style="15"/>
  </cols>
  <sheetData>
    <row r="1" spans="1:13">
      <c r="A1" s="2194" t="s">
        <v>0</v>
      </c>
      <c r="B1" s="2194"/>
      <c r="C1" s="2194"/>
      <c r="D1" s="2194"/>
      <c r="E1" s="2194"/>
      <c r="F1" s="2194"/>
      <c r="G1" s="2194"/>
      <c r="H1" s="1242"/>
    </row>
    <row r="2" spans="1:13">
      <c r="A2" s="2195" t="s">
        <v>254</v>
      </c>
      <c r="B2" s="2195"/>
      <c r="C2" s="2195"/>
      <c r="D2" s="2195"/>
      <c r="E2" s="2195"/>
      <c r="F2" s="2195"/>
      <c r="G2" s="2195"/>
      <c r="H2" s="1243"/>
    </row>
    <row r="3" spans="1:13" s="801" customFormat="1" ht="15" customHeight="1">
      <c r="A3" s="2168" t="s">
        <v>724</v>
      </c>
      <c r="B3" s="2168"/>
      <c r="C3" s="2168"/>
      <c r="D3" s="2168"/>
      <c r="E3" s="2168"/>
      <c r="F3" s="2168"/>
      <c r="G3" s="2168"/>
      <c r="H3" s="1240"/>
      <c r="I3" s="802"/>
      <c r="J3" s="802"/>
      <c r="K3" s="802"/>
      <c r="L3" s="802"/>
      <c r="M3" s="802"/>
    </row>
    <row r="4" spans="1:13" s="78" customFormat="1" ht="8.4" customHeight="1">
      <c r="A4" s="37"/>
      <c r="B4" s="2174"/>
      <c r="C4" s="2174"/>
      <c r="D4" s="2174"/>
      <c r="E4" s="2174"/>
      <c r="F4" s="2174"/>
      <c r="G4" s="2174"/>
      <c r="H4" s="1239"/>
      <c r="I4" s="15"/>
      <c r="J4" s="15"/>
      <c r="K4" s="15"/>
      <c r="L4" s="15"/>
      <c r="M4" s="15"/>
    </row>
    <row r="5" spans="1:13" s="78" customFormat="1">
      <c r="A5" s="37"/>
      <c r="B5" s="33"/>
      <c r="C5" s="33"/>
      <c r="D5" s="39"/>
      <c r="E5" s="40" t="s">
        <v>28</v>
      </c>
      <c r="F5" s="40" t="s">
        <v>29</v>
      </c>
      <c r="G5" s="40" t="s">
        <v>167</v>
      </c>
      <c r="H5" s="36"/>
      <c r="I5" s="15"/>
      <c r="J5" s="15"/>
      <c r="K5" s="15"/>
      <c r="L5" s="15"/>
      <c r="M5" s="15"/>
    </row>
    <row r="6" spans="1:13" s="78" customFormat="1">
      <c r="A6" s="37"/>
      <c r="B6" s="45" t="s">
        <v>30</v>
      </c>
      <c r="C6" s="33" t="s">
        <v>31</v>
      </c>
      <c r="D6" s="42" t="s">
        <v>91</v>
      </c>
      <c r="E6" s="35">
        <v>227090</v>
      </c>
      <c r="F6" s="35">
        <v>148600</v>
      </c>
      <c r="G6" s="35">
        <f>SUM(E6:F6)</f>
        <v>375690</v>
      </c>
      <c r="H6" s="35"/>
      <c r="I6" s="15"/>
      <c r="J6" s="15"/>
      <c r="K6" s="15"/>
      <c r="L6" s="15"/>
      <c r="M6" s="15"/>
    </row>
    <row r="7" spans="1:13" s="78" customFormat="1" ht="6" customHeight="1">
      <c r="A7" s="37"/>
      <c r="B7" s="45"/>
      <c r="C7" s="33"/>
      <c r="D7" s="42"/>
      <c r="E7" s="35"/>
      <c r="F7" s="35"/>
      <c r="G7" s="35"/>
      <c r="H7" s="35"/>
      <c r="I7" s="15"/>
      <c r="J7" s="15"/>
      <c r="K7" s="15"/>
      <c r="L7" s="15"/>
      <c r="M7" s="15"/>
    </row>
    <row r="8" spans="1:13" s="78" customFormat="1">
      <c r="A8" s="37"/>
      <c r="B8" s="45" t="s">
        <v>32</v>
      </c>
      <c r="C8" s="43" t="s">
        <v>33</v>
      </c>
      <c r="D8" s="44"/>
      <c r="E8" s="36"/>
      <c r="F8" s="36"/>
      <c r="G8" s="36"/>
      <c r="H8" s="36"/>
      <c r="I8" s="15"/>
      <c r="J8" s="15"/>
      <c r="K8" s="15"/>
      <c r="L8" s="15"/>
      <c r="M8" s="15"/>
    </row>
    <row r="9" spans="1:13" s="78" customFormat="1">
      <c r="A9" s="37"/>
      <c r="B9" s="41"/>
      <c r="C9" s="43" t="s">
        <v>163</v>
      </c>
      <c r="D9" s="44" t="s">
        <v>91</v>
      </c>
      <c r="E9" s="36">
        <f>G26</f>
        <v>1000</v>
      </c>
      <c r="F9" s="241">
        <v>0</v>
      </c>
      <c r="G9" s="36">
        <f>SUM(E9:F9)</f>
        <v>1000</v>
      </c>
      <c r="H9" s="36"/>
      <c r="I9" s="15"/>
      <c r="J9" s="15"/>
      <c r="K9" s="15"/>
      <c r="L9" s="15"/>
      <c r="M9" s="15"/>
    </row>
    <row r="10" spans="1:13" s="78" customFormat="1">
      <c r="A10" s="37"/>
      <c r="B10" s="45" t="s">
        <v>90</v>
      </c>
      <c r="C10" s="33" t="s">
        <v>47</v>
      </c>
      <c r="D10" s="46" t="s">
        <v>91</v>
      </c>
      <c r="E10" s="47">
        <f>SUM(E6:E9)</f>
        <v>228090</v>
      </c>
      <c r="F10" s="47">
        <f>SUM(F6:F9)</f>
        <v>148600</v>
      </c>
      <c r="G10" s="47">
        <f>SUM(E10:F10)</f>
        <v>376690</v>
      </c>
      <c r="H10" s="35"/>
      <c r="I10" s="15"/>
      <c r="J10" s="15"/>
      <c r="K10" s="15"/>
      <c r="L10" s="15"/>
      <c r="M10" s="15"/>
    </row>
    <row r="11" spans="1:13" s="78" customFormat="1">
      <c r="A11" s="35"/>
      <c r="B11" s="81"/>
      <c r="C11" s="34"/>
      <c r="D11" s="34"/>
      <c r="E11" s="34"/>
      <c r="F11" s="42"/>
      <c r="G11" s="34"/>
      <c r="H11" s="34"/>
      <c r="I11" s="15"/>
      <c r="J11" s="15"/>
      <c r="K11" s="15"/>
      <c r="L11" s="15"/>
      <c r="M11" s="15"/>
    </row>
    <row r="12" spans="1:13" s="78" customFormat="1">
      <c r="A12" s="35"/>
      <c r="B12" s="642" t="s">
        <v>48</v>
      </c>
      <c r="C12" s="34" t="s">
        <v>49</v>
      </c>
      <c r="D12" s="34"/>
      <c r="E12" s="34"/>
      <c r="F12" s="42"/>
      <c r="G12" s="34"/>
      <c r="H12" s="34"/>
      <c r="I12" s="15"/>
      <c r="J12" s="15"/>
      <c r="K12" s="15"/>
      <c r="L12" s="15"/>
      <c r="M12" s="15"/>
    </row>
    <row r="13" spans="1:13" s="1" customFormat="1">
      <c r="A13" s="2"/>
      <c r="B13" s="3"/>
      <c r="C13" s="283"/>
      <c r="D13" s="582"/>
      <c r="E13" s="582"/>
      <c r="F13" s="582"/>
      <c r="G13" s="582"/>
      <c r="H13" s="582"/>
    </row>
    <row r="14" spans="1:13" s="1" customFormat="1" ht="13.8" thickBot="1">
      <c r="A14" s="49"/>
      <c r="B14" s="2169" t="s">
        <v>155</v>
      </c>
      <c r="C14" s="2169"/>
      <c r="D14" s="2169"/>
      <c r="E14" s="2169"/>
      <c r="F14" s="2169"/>
      <c r="G14" s="2169"/>
      <c r="H14" s="636"/>
    </row>
    <row r="15" spans="1:13" s="1" customFormat="1" ht="21.75" customHeight="1" thickTop="1" thickBot="1">
      <c r="A15" s="49"/>
      <c r="B15" s="282"/>
      <c r="C15" s="282" t="s">
        <v>50</v>
      </c>
      <c r="D15" s="282"/>
      <c r="E15" s="282"/>
      <c r="F15" s="282"/>
      <c r="G15" s="50" t="s">
        <v>167</v>
      </c>
      <c r="H15" s="36"/>
    </row>
    <row r="16" spans="1:13" s="1922" customFormat="1" ht="15" customHeight="1" thickTop="1">
      <c r="A16" s="1911"/>
      <c r="B16" s="2013"/>
      <c r="C16" s="1659" t="s">
        <v>94</v>
      </c>
      <c r="D16" s="2014"/>
      <c r="E16" s="1252"/>
      <c r="F16" s="1252"/>
      <c r="G16" s="958"/>
      <c r="H16" s="1921"/>
    </row>
    <row r="17" spans="1:8" ht="15" customHeight="1">
      <c r="A17" s="1241" t="s">
        <v>95</v>
      </c>
      <c r="B17" s="62">
        <v>2408</v>
      </c>
      <c r="C17" s="63" t="s">
        <v>69</v>
      </c>
      <c r="D17" s="53"/>
      <c r="E17" s="815"/>
      <c r="F17" s="815"/>
      <c r="G17" s="53"/>
      <c r="H17" s="78"/>
    </row>
    <row r="18" spans="1:8" ht="15" customHeight="1">
      <c r="B18" s="88">
        <v>1</v>
      </c>
      <c r="C18" s="65" t="s">
        <v>70</v>
      </c>
      <c r="D18" s="64"/>
      <c r="E18" s="767"/>
      <c r="F18" s="767"/>
      <c r="G18" s="64"/>
      <c r="H18" s="78"/>
    </row>
    <row r="19" spans="1:8" ht="15" customHeight="1">
      <c r="B19" s="84">
        <v>1.101</v>
      </c>
      <c r="C19" s="66" t="s">
        <v>472</v>
      </c>
      <c r="D19" s="55"/>
      <c r="E19" s="865"/>
      <c r="F19" s="865"/>
      <c r="G19" s="55"/>
      <c r="H19" s="78"/>
    </row>
    <row r="20" spans="1:8" ht="15" customHeight="1">
      <c r="B20" s="56">
        <v>60</v>
      </c>
      <c r="C20" s="65" t="s">
        <v>473</v>
      </c>
      <c r="D20" s="286"/>
      <c r="E20" s="331"/>
      <c r="F20" s="286"/>
      <c r="G20" s="284"/>
      <c r="H20" s="215"/>
    </row>
    <row r="21" spans="1:8" ht="15" customHeight="1">
      <c r="A21" s="1241"/>
      <c r="B21" s="54" t="s">
        <v>393</v>
      </c>
      <c r="C21" s="1244" t="s">
        <v>392</v>
      </c>
      <c r="D21" s="286"/>
      <c r="E21" s="331">
        <v>1000</v>
      </c>
      <c r="F21" s="1836"/>
      <c r="G21" s="284">
        <f>SUM(E21:F21)</f>
        <v>1000</v>
      </c>
      <c r="H21" s="215"/>
    </row>
    <row r="22" spans="1:8" s="16" customFormat="1" ht="15" customHeight="1">
      <c r="A22" s="915" t="s">
        <v>90</v>
      </c>
      <c r="B22" s="918">
        <v>60</v>
      </c>
      <c r="C22" s="919" t="s">
        <v>473</v>
      </c>
      <c r="D22" s="287"/>
      <c r="E22" s="927">
        <f>SUM(E21:E21)</f>
        <v>1000</v>
      </c>
      <c r="F22" s="2061">
        <f t="shared" ref="F22:G22" si="0">SUM(F21:F21)</f>
        <v>0</v>
      </c>
      <c r="G22" s="927">
        <f t="shared" si="0"/>
        <v>1000</v>
      </c>
      <c r="H22" s="64"/>
    </row>
    <row r="23" spans="1:8" ht="15" customHeight="1">
      <c r="A23" s="1241" t="s">
        <v>90</v>
      </c>
      <c r="B23" s="85">
        <v>1.101</v>
      </c>
      <c r="C23" s="63" t="s">
        <v>472</v>
      </c>
      <c r="D23" s="287"/>
      <c r="E23" s="287">
        <f>E22</f>
        <v>1000</v>
      </c>
      <c r="F23" s="1439">
        <f t="shared" ref="F23:G27" si="1">F22</f>
        <v>0</v>
      </c>
      <c r="G23" s="287">
        <f t="shared" si="1"/>
        <v>1000</v>
      </c>
      <c r="H23" s="78"/>
    </row>
    <row r="24" spans="1:8" ht="15" customHeight="1">
      <c r="A24" s="1241" t="s">
        <v>90</v>
      </c>
      <c r="B24" s="69">
        <v>1</v>
      </c>
      <c r="C24" s="1244" t="s">
        <v>70</v>
      </c>
      <c r="D24" s="488"/>
      <c r="E24" s="487">
        <f>E23</f>
        <v>1000</v>
      </c>
      <c r="F24" s="1457">
        <f t="shared" si="1"/>
        <v>0</v>
      </c>
      <c r="G24" s="487">
        <f t="shared" si="1"/>
        <v>1000</v>
      </c>
      <c r="H24" s="78"/>
    </row>
    <row r="25" spans="1:8" ht="15" customHeight="1">
      <c r="A25" s="1244" t="s">
        <v>90</v>
      </c>
      <c r="B25" s="62">
        <v>2408</v>
      </c>
      <c r="C25" s="63" t="s">
        <v>69</v>
      </c>
      <c r="D25" s="488"/>
      <c r="E25" s="487">
        <f>E24</f>
        <v>1000</v>
      </c>
      <c r="F25" s="1457">
        <f t="shared" si="1"/>
        <v>0</v>
      </c>
      <c r="G25" s="487">
        <f t="shared" si="1"/>
        <v>1000</v>
      </c>
      <c r="H25" s="78"/>
    </row>
    <row r="26" spans="1:8" s="82" customFormat="1" ht="15" customHeight="1">
      <c r="A26" s="1556" t="s">
        <v>90</v>
      </c>
      <c r="B26" s="1557"/>
      <c r="C26" s="1558" t="s">
        <v>94</v>
      </c>
      <c r="D26" s="289"/>
      <c r="E26" s="290">
        <f>E25</f>
        <v>1000</v>
      </c>
      <c r="F26" s="1362">
        <f t="shared" si="1"/>
        <v>0</v>
      </c>
      <c r="G26" s="290">
        <f t="shared" si="1"/>
        <v>1000</v>
      </c>
      <c r="H26" s="78"/>
    </row>
    <row r="27" spans="1:8" ht="15" customHeight="1">
      <c r="A27" s="70" t="s">
        <v>90</v>
      </c>
      <c r="B27" s="71"/>
      <c r="C27" s="72" t="s">
        <v>91</v>
      </c>
      <c r="D27" s="1555"/>
      <c r="E27" s="1555">
        <f>E26</f>
        <v>1000</v>
      </c>
      <c r="F27" s="2071">
        <f t="shared" si="1"/>
        <v>0</v>
      </c>
      <c r="G27" s="1555">
        <f t="shared" si="1"/>
        <v>1000</v>
      </c>
      <c r="H27" s="16"/>
    </row>
    <row r="28" spans="1:8">
      <c r="A28" s="1241"/>
      <c r="B28" s="60"/>
      <c r="C28" s="89"/>
      <c r="F28" s="16"/>
      <c r="G28" s="16"/>
      <c r="H28" s="16"/>
    </row>
    <row r="29" spans="1:8">
      <c r="A29" s="2193" t="s">
        <v>878</v>
      </c>
      <c r="B29" s="2193"/>
      <c r="C29" s="2193"/>
      <c r="D29" s="2193"/>
      <c r="E29" s="2193"/>
      <c r="F29" s="2193"/>
      <c r="G29" s="2193"/>
      <c r="H29" s="16"/>
    </row>
    <row r="30" spans="1:8">
      <c r="F30" s="16"/>
      <c r="G30" s="16"/>
      <c r="H30" s="16"/>
    </row>
    <row r="34" spans="3:8">
      <c r="C34" s="78"/>
      <c r="D34" s="64"/>
      <c r="E34" s="64"/>
      <c r="F34" s="78"/>
      <c r="G34" s="78"/>
      <c r="H34" s="78"/>
    </row>
    <row r="35" spans="3:8">
      <c r="C35" s="78"/>
      <c r="D35" s="64"/>
      <c r="E35" s="64"/>
      <c r="F35" s="78"/>
      <c r="G35" s="78"/>
      <c r="H35" s="78"/>
    </row>
    <row r="36" spans="3:8">
      <c r="C36" s="78"/>
      <c r="D36" s="2126"/>
      <c r="E36" s="623"/>
      <c r="F36" s="2126"/>
      <c r="G36" s="623"/>
      <c r="H36" s="78"/>
    </row>
    <row r="37" spans="3:8">
      <c r="C37" s="78"/>
      <c r="D37" s="151"/>
      <c r="E37" s="151"/>
      <c r="F37" s="151"/>
      <c r="G37" s="151"/>
      <c r="H37" s="78"/>
    </row>
    <row r="38" spans="3:8">
      <c r="C38" s="78"/>
      <c r="D38" s="64"/>
      <c r="E38" s="64"/>
      <c r="F38" s="78"/>
      <c r="G38" s="78"/>
      <c r="H38" s="78"/>
    </row>
    <row r="39" spans="3:8">
      <c r="C39" s="78"/>
      <c r="D39" s="64"/>
      <c r="E39" s="64"/>
      <c r="F39" s="78"/>
      <c r="G39" s="78"/>
      <c r="H39" s="78"/>
    </row>
    <row r="40" spans="3:8">
      <c r="C40" s="78"/>
      <c r="D40" s="64"/>
      <c r="E40" s="64"/>
      <c r="F40" s="78"/>
      <c r="G40" s="78"/>
      <c r="H40" s="78"/>
    </row>
  </sheetData>
  <mergeCells count="6">
    <mergeCell ref="A29:G29"/>
    <mergeCell ref="B14:G14"/>
    <mergeCell ref="A1:G1"/>
    <mergeCell ref="A2:G2"/>
    <mergeCell ref="A3:G3"/>
    <mergeCell ref="B4:G4"/>
  </mergeCells>
  <printOptions horizontalCentered="1"/>
  <pageMargins left="0.74803149606299213" right="0.39370078740157483" top="0.62992125984251968" bottom="4.1338582677165361" header="0.43307086614173229" footer="3.5433070866141736"/>
  <pageSetup paperSize="9" scale="93" firstPageNumber="14" orientation="portrait" blackAndWhite="1" useFirstPageNumber="1" r:id="rId1"/>
  <headerFooter alignWithMargins="0">
    <oddHeader xml:space="preserve">&amp;C   </oddHeader>
    <oddFooter>&amp;C&amp;"Times New Roman,Bold"&amp;P</oddFooter>
  </headerFooter>
</worksheet>
</file>

<file path=xl/worksheets/sheet11.xml><?xml version="1.0" encoding="utf-8"?>
<worksheet xmlns="http://schemas.openxmlformats.org/spreadsheetml/2006/main" xmlns:r="http://schemas.openxmlformats.org/officeDocument/2006/relationships">
  <sheetPr syncVertical="1" syncRef="B1" transitionEvaluation="1" codeName="Sheet14">
    <tabColor rgb="FFFFFF00"/>
  </sheetPr>
  <dimension ref="A1:N138"/>
  <sheetViews>
    <sheetView view="pageBreakPreview" topLeftCell="B1" zoomScaleNormal="106" zoomScaleSheetLayoutView="100" workbookViewId="0">
      <selection activeCell="I1" sqref="I1:M1048576"/>
    </sheetView>
  </sheetViews>
  <sheetFormatPr defaultColWidth="8.6640625" defaultRowHeight="13.2"/>
  <cols>
    <col min="1" max="1" width="5.6640625" style="409" customWidth="1"/>
    <col min="2" max="2" width="7.6640625" style="410" customWidth="1"/>
    <col min="3" max="3" width="32.6640625" style="411" customWidth="1"/>
    <col min="4" max="4" width="7.33203125" style="408" customWidth="1"/>
    <col min="5" max="5" width="9.44140625" style="408" customWidth="1"/>
    <col min="6" max="6" width="11.5546875" style="411" customWidth="1"/>
    <col min="7" max="7" width="9.6640625" style="411" customWidth="1"/>
    <col min="8" max="8" width="3.33203125" style="411" customWidth="1"/>
    <col min="9" max="9" width="12" style="406" customWidth="1"/>
    <col min="10" max="10" width="8.6640625" style="406"/>
    <col min="11" max="16384" width="8.6640625" style="411"/>
  </cols>
  <sheetData>
    <row r="1" spans="1:8" ht="13.5" customHeight="1">
      <c r="A1" s="2197" t="s">
        <v>143</v>
      </c>
      <c r="B1" s="2197"/>
      <c r="C1" s="2197"/>
      <c r="D1" s="2197"/>
      <c r="E1" s="2197"/>
      <c r="F1" s="2197"/>
      <c r="G1" s="2197"/>
      <c r="H1" s="881"/>
    </row>
    <row r="2" spans="1:8" ht="13.5" customHeight="1">
      <c r="A2" s="2198" t="s">
        <v>104</v>
      </c>
      <c r="B2" s="2198"/>
      <c r="C2" s="2198"/>
      <c r="D2" s="2198"/>
      <c r="E2" s="2198"/>
      <c r="F2" s="2198"/>
      <c r="G2" s="2198"/>
      <c r="H2" s="880"/>
    </row>
    <row r="3" spans="1:8" ht="16.2" customHeight="1">
      <c r="A3" s="2173" t="s">
        <v>725</v>
      </c>
      <c r="B3" s="2173"/>
      <c r="C3" s="2173"/>
      <c r="D3" s="2173"/>
      <c r="E3" s="2173"/>
      <c r="F3" s="2173"/>
      <c r="G3" s="2173"/>
      <c r="H3" s="875"/>
    </row>
    <row r="4" spans="1:8" ht="10.95" customHeight="1">
      <c r="A4" s="37"/>
      <c r="B4" s="1292"/>
      <c r="C4" s="1292"/>
      <c r="D4" s="1292"/>
      <c r="E4" s="1292"/>
      <c r="F4" s="1292"/>
      <c r="G4" s="1292"/>
      <c r="H4" s="876"/>
    </row>
    <row r="5" spans="1:8" ht="13.5" customHeight="1">
      <c r="A5" s="37"/>
      <c r="B5" s="33"/>
      <c r="C5" s="33"/>
      <c r="D5" s="39"/>
      <c r="E5" s="40" t="s">
        <v>28</v>
      </c>
      <c r="F5" s="40" t="s">
        <v>29</v>
      </c>
      <c r="G5" s="40" t="s">
        <v>167</v>
      </c>
      <c r="H5" s="36"/>
    </row>
    <row r="6" spans="1:8" ht="13.5" customHeight="1">
      <c r="A6" s="37"/>
      <c r="B6" s="45" t="s">
        <v>30</v>
      </c>
      <c r="C6" s="33" t="s">
        <v>31</v>
      </c>
      <c r="D6" s="42" t="s">
        <v>91</v>
      </c>
      <c r="E6" s="35">
        <v>1681131</v>
      </c>
      <c r="F6" s="35">
        <v>58017</v>
      </c>
      <c r="G6" s="35">
        <f>SUM(E6:F6)</f>
        <v>1739148</v>
      </c>
      <c r="H6" s="35"/>
    </row>
    <row r="7" spans="1:8" ht="13.95" customHeight="1">
      <c r="A7" s="37"/>
      <c r="B7" s="45" t="s">
        <v>32</v>
      </c>
      <c r="C7" s="43" t="s">
        <v>33</v>
      </c>
      <c r="D7" s="44"/>
      <c r="E7" s="36"/>
      <c r="F7" s="36"/>
      <c r="G7" s="36"/>
      <c r="H7" s="36"/>
    </row>
    <row r="8" spans="1:8" ht="13.95" customHeight="1">
      <c r="A8" s="37"/>
      <c r="B8" s="41"/>
      <c r="C8" s="43" t="s">
        <v>163</v>
      </c>
      <c r="D8" s="44" t="s">
        <v>91</v>
      </c>
      <c r="E8" s="36">
        <f>G96</f>
        <v>26969</v>
      </c>
      <c r="F8" s="241">
        <v>0</v>
      </c>
      <c r="G8" s="36">
        <f>SUM(E8:F8)</f>
        <v>26969</v>
      </c>
      <c r="H8" s="36"/>
    </row>
    <row r="9" spans="1:8" ht="13.5" customHeight="1">
      <c r="A9" s="37"/>
      <c r="B9" s="45" t="s">
        <v>90</v>
      </c>
      <c r="C9" s="33" t="s">
        <v>47</v>
      </c>
      <c r="D9" s="46" t="s">
        <v>91</v>
      </c>
      <c r="E9" s="47">
        <f>SUM(E6:E8)</f>
        <v>1708100</v>
      </c>
      <c r="F9" s="47">
        <f>SUM(F6:F8)</f>
        <v>58017</v>
      </c>
      <c r="G9" s="47">
        <f>SUM(E9:F9)</f>
        <v>1766117</v>
      </c>
      <c r="H9" s="35"/>
    </row>
    <row r="10" spans="1:8" ht="9" customHeight="1">
      <c r="A10" s="37"/>
      <c r="B10" s="41"/>
      <c r="C10" s="33"/>
      <c r="D10" s="34"/>
      <c r="E10" s="34"/>
      <c r="F10" s="42"/>
      <c r="G10" s="34"/>
      <c r="H10" s="34"/>
    </row>
    <row r="11" spans="1:8" ht="13.5" customHeight="1">
      <c r="A11" s="35"/>
      <c r="B11" s="642" t="s">
        <v>48</v>
      </c>
      <c r="C11" s="34" t="s">
        <v>49</v>
      </c>
      <c r="D11" s="34"/>
      <c r="E11" s="34"/>
      <c r="F11" s="48"/>
      <c r="G11" s="33"/>
      <c r="H11" s="33"/>
    </row>
    <row r="12" spans="1:8" s="296" customFormat="1" ht="8.4" customHeight="1">
      <c r="A12" s="297"/>
      <c r="B12" s="298"/>
      <c r="C12" s="295"/>
      <c r="D12" s="1295"/>
      <c r="E12" s="1295"/>
      <c r="F12" s="1295"/>
      <c r="G12" s="1295"/>
      <c r="H12" s="877"/>
    </row>
    <row r="13" spans="1:8" s="296" customFormat="1" ht="13.8" thickBot="1">
      <c r="A13" s="1305"/>
      <c r="B13" s="1293"/>
      <c r="C13" s="1293"/>
      <c r="D13" s="1293"/>
      <c r="E13" s="1293"/>
      <c r="F13" s="1293"/>
      <c r="G13" s="1749" t="s">
        <v>155</v>
      </c>
      <c r="H13" s="636"/>
    </row>
    <row r="14" spans="1:8" s="296" customFormat="1" ht="14.4" thickTop="1" thickBot="1">
      <c r="A14" s="49"/>
      <c r="B14" s="282"/>
      <c r="C14" s="282" t="s">
        <v>50</v>
      </c>
      <c r="D14" s="282"/>
      <c r="E14" s="282"/>
      <c r="F14" s="282"/>
      <c r="G14" s="50" t="s">
        <v>167</v>
      </c>
      <c r="H14" s="36"/>
    </row>
    <row r="15" spans="1:8" s="15" customFormat="1" ht="14.1" customHeight="1" thickTop="1">
      <c r="A15" s="938"/>
      <c r="B15" s="56"/>
      <c r="C15" s="57" t="s">
        <v>94</v>
      </c>
      <c r="D15" s="16"/>
      <c r="E15" s="865"/>
      <c r="F15" s="865"/>
      <c r="G15" s="16"/>
      <c r="H15" s="16"/>
    </row>
    <row r="16" spans="1:8" s="15" customFormat="1" ht="14.4" customHeight="1">
      <c r="A16" s="945" t="s">
        <v>95</v>
      </c>
      <c r="B16" s="62">
        <v>2406</v>
      </c>
      <c r="C16" s="63" t="s">
        <v>144</v>
      </c>
      <c r="D16" s="55"/>
      <c r="E16" s="865"/>
      <c r="F16" s="865"/>
      <c r="G16" s="55"/>
      <c r="H16" s="55"/>
    </row>
    <row r="17" spans="1:8" s="15" customFormat="1" ht="14.4" customHeight="1">
      <c r="A17" s="945"/>
      <c r="B17" s="69">
        <v>1</v>
      </c>
      <c r="C17" s="1372" t="s">
        <v>273</v>
      </c>
      <c r="D17" s="55"/>
      <c r="E17" s="865"/>
      <c r="F17" s="865"/>
      <c r="G17" s="55"/>
      <c r="H17" s="55"/>
    </row>
    <row r="18" spans="1:8" s="15" customFormat="1" ht="14.4" customHeight="1">
      <c r="A18" s="938"/>
      <c r="B18" s="85">
        <v>1.0009999999999999</v>
      </c>
      <c r="C18" s="63" t="s">
        <v>65</v>
      </c>
      <c r="D18" s="55"/>
      <c r="E18" s="865"/>
      <c r="F18" s="2066"/>
      <c r="G18" s="55"/>
      <c r="H18" s="55"/>
    </row>
    <row r="19" spans="1:8" s="15" customFormat="1" ht="15" customHeight="1">
      <c r="A19" s="938"/>
      <c r="B19" s="210">
        <v>0.6</v>
      </c>
      <c r="C19" s="65" t="s">
        <v>475</v>
      </c>
      <c r="D19" s="55"/>
      <c r="E19" s="865"/>
      <c r="F19" s="2066"/>
      <c r="G19" s="55"/>
      <c r="H19" s="55"/>
    </row>
    <row r="20" spans="1:8" s="15" customFormat="1" ht="15" customHeight="1">
      <c r="A20" s="938"/>
      <c r="B20" s="86" t="s">
        <v>471</v>
      </c>
      <c r="C20" s="65" t="s">
        <v>392</v>
      </c>
      <c r="D20" s="285"/>
      <c r="E20" s="326">
        <v>7712</v>
      </c>
      <c r="F20" s="1826"/>
      <c r="G20" s="285">
        <f t="shared" ref="G20:G22" si="0">SUM(E20:F20)</f>
        <v>7712</v>
      </c>
      <c r="H20" s="285"/>
    </row>
    <row r="21" spans="1:8" s="15" customFormat="1" ht="15" customHeight="1">
      <c r="A21" s="938"/>
      <c r="B21" s="86" t="s">
        <v>476</v>
      </c>
      <c r="C21" s="65" t="s">
        <v>158</v>
      </c>
      <c r="D21" s="284"/>
      <c r="E21" s="284">
        <v>9161</v>
      </c>
      <c r="F21" s="1836"/>
      <c r="G21" s="284">
        <f t="shared" si="0"/>
        <v>9161</v>
      </c>
      <c r="H21" s="284" t="s">
        <v>330</v>
      </c>
    </row>
    <row r="22" spans="1:8" s="15" customFormat="1" ht="15" customHeight="1">
      <c r="A22" s="56" t="s">
        <v>334</v>
      </c>
      <c r="B22" s="86" t="s">
        <v>820</v>
      </c>
      <c r="C22" s="65" t="s">
        <v>1021</v>
      </c>
      <c r="D22" s="290"/>
      <c r="E22" s="290">
        <v>5000</v>
      </c>
      <c r="F22" s="1362"/>
      <c r="G22" s="284">
        <f t="shared" si="0"/>
        <v>5000</v>
      </c>
      <c r="H22" s="284" t="s">
        <v>332</v>
      </c>
    </row>
    <row r="23" spans="1:8" s="15" customFormat="1" ht="15" customHeight="1">
      <c r="A23" s="945" t="s">
        <v>90</v>
      </c>
      <c r="B23" s="969">
        <v>0.6</v>
      </c>
      <c r="C23" s="1372" t="s">
        <v>475</v>
      </c>
      <c r="D23" s="287"/>
      <c r="E23" s="287">
        <f>SUM(E20:E22)</f>
        <v>21873</v>
      </c>
      <c r="F23" s="1439">
        <f t="shared" ref="F23:G23" si="1">SUM(F20:F22)</f>
        <v>0</v>
      </c>
      <c r="G23" s="287">
        <f t="shared" si="1"/>
        <v>21873</v>
      </c>
      <c r="H23" s="284"/>
    </row>
    <row r="24" spans="1:8" s="15" customFormat="1" ht="15" customHeight="1">
      <c r="A24" s="945" t="s">
        <v>90</v>
      </c>
      <c r="B24" s="85">
        <v>1.0009999999999999</v>
      </c>
      <c r="C24" s="63" t="s">
        <v>65</v>
      </c>
      <c r="D24" s="73"/>
      <c r="E24" s="927">
        <f>E23</f>
        <v>21873</v>
      </c>
      <c r="F24" s="2061">
        <f t="shared" ref="F24:G24" si="2">F23</f>
        <v>0</v>
      </c>
      <c r="G24" s="927">
        <f t="shared" si="2"/>
        <v>21873</v>
      </c>
      <c r="H24" s="53"/>
    </row>
    <row r="25" spans="1:8" s="15" customFormat="1" ht="14.4" customHeight="1">
      <c r="A25" s="945"/>
      <c r="B25" s="62"/>
      <c r="C25" s="63"/>
      <c r="D25" s="67"/>
      <c r="E25" s="767"/>
      <c r="F25" s="638"/>
      <c r="G25" s="67"/>
      <c r="H25" s="67"/>
    </row>
    <row r="26" spans="1:8" s="15" customFormat="1" ht="14.4" customHeight="1">
      <c r="A26" s="938"/>
      <c r="B26" s="972">
        <v>1.1020000000000001</v>
      </c>
      <c r="C26" s="66" t="s">
        <v>477</v>
      </c>
      <c r="D26" s="331"/>
      <c r="E26" s="284"/>
      <c r="F26" s="639"/>
      <c r="G26" s="284"/>
      <c r="H26" s="284"/>
    </row>
    <row r="27" spans="1:8" s="15" customFormat="1" ht="14.4" customHeight="1">
      <c r="A27" s="945"/>
      <c r="B27" s="60">
        <v>70</v>
      </c>
      <c r="C27" s="945" t="s">
        <v>478</v>
      </c>
      <c r="D27" s="286"/>
      <c r="E27" s="284"/>
      <c r="F27" s="1836"/>
      <c r="G27" s="284"/>
      <c r="H27" s="284"/>
    </row>
    <row r="28" spans="1:8" s="15" customFormat="1">
      <c r="A28" s="938"/>
      <c r="B28" s="971">
        <v>45</v>
      </c>
      <c r="C28" s="1372" t="s">
        <v>37</v>
      </c>
      <c r="D28" s="293"/>
      <c r="E28" s="767"/>
      <c r="F28" s="2067"/>
      <c r="G28" s="53"/>
      <c r="H28" s="53"/>
    </row>
    <row r="29" spans="1:8" s="15" customFormat="1" ht="13.2" customHeight="1">
      <c r="A29" s="945"/>
      <c r="B29" s="54" t="s">
        <v>479</v>
      </c>
      <c r="C29" s="1372" t="s">
        <v>480</v>
      </c>
      <c r="D29" s="293"/>
      <c r="E29" s="921">
        <v>226</v>
      </c>
      <c r="F29" s="2067"/>
      <c r="G29" s="53">
        <f>SUM(E29:F29)</f>
        <v>226</v>
      </c>
      <c r="H29" s="53"/>
    </row>
    <row r="30" spans="1:8" s="15" customFormat="1" ht="13.2" customHeight="1">
      <c r="A30" s="945" t="s">
        <v>90</v>
      </c>
      <c r="B30" s="971">
        <v>45</v>
      </c>
      <c r="C30" s="1372" t="s">
        <v>37</v>
      </c>
      <c r="D30" s="291"/>
      <c r="E30" s="370">
        <f>SUM(E29)</f>
        <v>226</v>
      </c>
      <c r="F30" s="1439">
        <f>SUM(F29)</f>
        <v>0</v>
      </c>
      <c r="G30" s="287">
        <f t="shared" ref="G30" si="3">SUM(G29)</f>
        <v>226</v>
      </c>
      <c r="H30" s="284"/>
    </row>
    <row r="31" spans="1:8" s="15" customFormat="1" ht="13.2" customHeight="1">
      <c r="A31" s="945"/>
      <c r="B31" s="54"/>
      <c r="C31" s="1372"/>
      <c r="D31" s="328"/>
      <c r="E31" s="331"/>
      <c r="F31" s="639"/>
      <c r="G31" s="331"/>
      <c r="H31" s="331"/>
    </row>
    <row r="32" spans="1:8" s="15" customFormat="1" ht="13.2" customHeight="1">
      <c r="A32" s="945"/>
      <c r="B32" s="971">
        <v>61</v>
      </c>
      <c r="C32" s="1372" t="s">
        <v>481</v>
      </c>
      <c r="D32" s="328"/>
      <c r="E32" s="331"/>
      <c r="F32" s="639"/>
      <c r="G32" s="331"/>
      <c r="H32" s="331"/>
    </row>
    <row r="33" spans="1:8" s="15" customFormat="1" ht="15" customHeight="1">
      <c r="A33" s="945"/>
      <c r="B33" s="54" t="s">
        <v>482</v>
      </c>
      <c r="C33" s="1372" t="s">
        <v>483</v>
      </c>
      <c r="D33" s="284"/>
      <c r="E33" s="293">
        <v>752</v>
      </c>
      <c r="F33" s="1836"/>
      <c r="G33" s="53">
        <f>SUM(E33:F33)</f>
        <v>752</v>
      </c>
      <c r="H33" s="53"/>
    </row>
    <row r="34" spans="1:8" s="15" customFormat="1" ht="13.2" customHeight="1">
      <c r="A34" s="945" t="s">
        <v>90</v>
      </c>
      <c r="B34" s="971">
        <v>61</v>
      </c>
      <c r="C34" s="1372" t="s">
        <v>481</v>
      </c>
      <c r="D34" s="1096"/>
      <c r="E34" s="933">
        <f>SUM(E32:E33)</f>
        <v>752</v>
      </c>
      <c r="F34" s="1369">
        <f>SUM(F32:F33)</f>
        <v>0</v>
      </c>
      <c r="G34" s="933">
        <f>SUM(G32:G33)</f>
        <v>752</v>
      </c>
      <c r="H34" s="55"/>
    </row>
    <row r="35" spans="1:8" s="15" customFormat="1" ht="13.2" customHeight="1">
      <c r="A35" s="945" t="s">
        <v>90</v>
      </c>
      <c r="B35" s="60">
        <v>70</v>
      </c>
      <c r="C35" s="945" t="s">
        <v>478</v>
      </c>
      <c r="D35" s="1096"/>
      <c r="E35" s="933">
        <f>E30+E34</f>
        <v>978</v>
      </c>
      <c r="F35" s="1369">
        <f>F30+F34</f>
        <v>0</v>
      </c>
      <c r="G35" s="933">
        <f>G30+G34</f>
        <v>978</v>
      </c>
      <c r="H35" s="67"/>
    </row>
    <row r="36" spans="1:8" s="15" customFormat="1" ht="13.2" customHeight="1">
      <c r="A36" s="945"/>
      <c r="B36" s="60"/>
      <c r="C36" s="945"/>
      <c r="D36" s="286"/>
      <c r="E36" s="331"/>
      <c r="F36" s="1836"/>
      <c r="G36" s="284"/>
      <c r="H36" s="284"/>
    </row>
    <row r="37" spans="1:8" s="15" customFormat="1" ht="13.2" customHeight="1">
      <c r="A37" s="938"/>
      <c r="B37" s="56">
        <v>71</v>
      </c>
      <c r="C37" s="65" t="s">
        <v>484</v>
      </c>
      <c r="D37" s="328"/>
      <c r="E37" s="331"/>
      <c r="F37" s="639"/>
      <c r="G37" s="331"/>
      <c r="H37" s="331"/>
    </row>
    <row r="38" spans="1:8" s="15" customFormat="1" ht="15.75" customHeight="1">
      <c r="A38" s="945"/>
      <c r="B38" s="60">
        <v>44</v>
      </c>
      <c r="C38" s="1372" t="s">
        <v>97</v>
      </c>
      <c r="D38" s="53"/>
      <c r="E38" s="767"/>
      <c r="F38" s="2067"/>
      <c r="G38" s="973"/>
      <c r="H38" s="973"/>
    </row>
    <row r="39" spans="1:8" s="15" customFormat="1" ht="13.2" customHeight="1">
      <c r="A39" s="950"/>
      <c r="B39" s="967" t="s">
        <v>485</v>
      </c>
      <c r="C39" s="1902" t="s">
        <v>486</v>
      </c>
      <c r="D39" s="1100"/>
      <c r="E39" s="487">
        <v>141</v>
      </c>
      <c r="F39" s="1491"/>
      <c r="G39" s="1100">
        <f>SUM(E39:F39)</f>
        <v>141</v>
      </c>
      <c r="H39" s="53"/>
    </row>
    <row r="40" spans="1:8" s="15" customFormat="1" ht="14.4" customHeight="1">
      <c r="A40" s="945" t="s">
        <v>90</v>
      </c>
      <c r="B40" s="60">
        <v>44</v>
      </c>
      <c r="C40" s="1901" t="s">
        <v>97</v>
      </c>
      <c r="D40" s="291"/>
      <c r="E40" s="370">
        <f>SUM(E39:E39)</f>
        <v>141</v>
      </c>
      <c r="F40" s="641">
        <f t="shared" ref="F40:G40" si="4">SUM(F39:F39)</f>
        <v>0</v>
      </c>
      <c r="G40" s="370">
        <f t="shared" si="4"/>
        <v>141</v>
      </c>
      <c r="H40" s="284"/>
    </row>
    <row r="41" spans="1:8" s="15" customFormat="1" ht="14.4" customHeight="1">
      <c r="A41" s="945" t="s">
        <v>90</v>
      </c>
      <c r="B41" s="60">
        <v>71</v>
      </c>
      <c r="C41" s="1372" t="s">
        <v>484</v>
      </c>
      <c r="D41" s="1096"/>
      <c r="E41" s="933">
        <f>E40</f>
        <v>141</v>
      </c>
      <c r="F41" s="1369">
        <f t="shared" ref="F41:G41" si="5">F40</f>
        <v>0</v>
      </c>
      <c r="G41" s="933">
        <f t="shared" si="5"/>
        <v>141</v>
      </c>
      <c r="H41" s="55"/>
    </row>
    <row r="42" spans="1:8" s="15" customFormat="1" ht="14.4" customHeight="1">
      <c r="A42" s="945" t="s">
        <v>90</v>
      </c>
      <c r="B42" s="968">
        <v>1.1020000000000001</v>
      </c>
      <c r="C42" s="63" t="s">
        <v>477</v>
      </c>
      <c r="D42" s="291"/>
      <c r="E42" s="287">
        <f>E35+E41</f>
        <v>1119</v>
      </c>
      <c r="F42" s="1439">
        <f t="shared" ref="F42:G42" si="6">F35+F41</f>
        <v>0</v>
      </c>
      <c r="G42" s="287">
        <f t="shared" si="6"/>
        <v>1119</v>
      </c>
      <c r="H42" s="53" t="s">
        <v>340</v>
      </c>
    </row>
    <row r="43" spans="1:8" s="15" customFormat="1" ht="14.4" customHeight="1">
      <c r="A43" s="938"/>
      <c r="B43" s="966"/>
      <c r="C43" s="66"/>
      <c r="D43" s="286"/>
      <c r="E43" s="284"/>
      <c r="F43" s="1836"/>
      <c r="G43" s="286"/>
      <c r="H43" s="286"/>
    </row>
    <row r="44" spans="1:8" s="15" customFormat="1" ht="14.4" customHeight="1">
      <c r="A44" s="938"/>
      <c r="B44" s="972">
        <v>1.105</v>
      </c>
      <c r="C44" s="66" t="s">
        <v>487</v>
      </c>
      <c r="D44" s="286"/>
      <c r="E44" s="284"/>
      <c r="F44" s="1836"/>
      <c r="G44" s="284"/>
      <c r="H44" s="284"/>
    </row>
    <row r="45" spans="1:8" s="15" customFormat="1" ht="14.4" customHeight="1">
      <c r="A45" s="938"/>
      <c r="B45" s="60">
        <v>73</v>
      </c>
      <c r="C45" s="65" t="s">
        <v>488</v>
      </c>
      <c r="D45" s="292"/>
      <c r="E45" s="285"/>
      <c r="F45" s="1826"/>
      <c r="G45" s="285"/>
      <c r="H45" s="285"/>
    </row>
    <row r="46" spans="1:8" s="15" customFormat="1" ht="14.4" customHeight="1">
      <c r="A46" s="945"/>
      <c r="B46" s="60">
        <v>45</v>
      </c>
      <c r="C46" s="1372" t="s">
        <v>37</v>
      </c>
      <c r="D46" s="285"/>
      <c r="E46" s="285"/>
      <c r="F46" s="1826"/>
      <c r="G46" s="285"/>
      <c r="H46" s="285"/>
    </row>
    <row r="47" spans="1:8" s="15" customFormat="1" ht="14.4" customHeight="1">
      <c r="A47" s="945"/>
      <c r="B47" s="54" t="s">
        <v>402</v>
      </c>
      <c r="C47" s="1372" t="s">
        <v>394</v>
      </c>
      <c r="D47" s="290"/>
      <c r="E47" s="290">
        <v>347</v>
      </c>
      <c r="F47" s="1362"/>
      <c r="G47" s="290">
        <f>SUM(E47:F47)</f>
        <v>347</v>
      </c>
      <c r="H47" s="53"/>
    </row>
    <row r="48" spans="1:8" s="15" customFormat="1" ht="14.4" customHeight="1">
      <c r="A48" s="945" t="s">
        <v>90</v>
      </c>
      <c r="B48" s="60">
        <v>45</v>
      </c>
      <c r="C48" s="1550" t="s">
        <v>37</v>
      </c>
      <c r="D48" s="284"/>
      <c r="E48" s="284">
        <f>E47</f>
        <v>347</v>
      </c>
      <c r="F48" s="1836">
        <f t="shared" ref="F48:G48" si="7">F47</f>
        <v>0</v>
      </c>
      <c r="G48" s="284">
        <f t="shared" si="7"/>
        <v>347</v>
      </c>
      <c r="H48" s="284"/>
    </row>
    <row r="49" spans="1:8" s="15" customFormat="1" ht="14.4" customHeight="1">
      <c r="A49" s="945" t="s">
        <v>90</v>
      </c>
      <c r="B49" s="60">
        <v>73</v>
      </c>
      <c r="C49" s="1372" t="s">
        <v>488</v>
      </c>
      <c r="D49" s="1096"/>
      <c r="E49" s="933">
        <f>SUM(E47:E47)</f>
        <v>347</v>
      </c>
      <c r="F49" s="1369">
        <f t="shared" ref="F49:G49" si="8">SUM(F47:F47)</f>
        <v>0</v>
      </c>
      <c r="G49" s="933">
        <f t="shared" si="8"/>
        <v>347</v>
      </c>
      <c r="H49" s="55"/>
    </row>
    <row r="50" spans="1:8" s="15" customFormat="1" ht="14.4" customHeight="1">
      <c r="A50" s="945" t="s">
        <v>90</v>
      </c>
      <c r="B50" s="968">
        <v>1.105</v>
      </c>
      <c r="C50" s="63" t="s">
        <v>487</v>
      </c>
      <c r="D50" s="1096"/>
      <c r="E50" s="933">
        <f>E49</f>
        <v>347</v>
      </c>
      <c r="F50" s="1369">
        <f t="shared" ref="F50:G50" si="9">F49</f>
        <v>0</v>
      </c>
      <c r="G50" s="933">
        <f t="shared" si="9"/>
        <v>347</v>
      </c>
      <c r="H50" s="53"/>
    </row>
    <row r="51" spans="1:8" s="15" customFormat="1" ht="14.4" customHeight="1">
      <c r="A51" s="945"/>
      <c r="B51" s="62"/>
      <c r="C51" s="63"/>
      <c r="D51" s="286"/>
      <c r="E51" s="284"/>
      <c r="F51" s="1836"/>
      <c r="G51" s="284"/>
      <c r="H51" s="284"/>
    </row>
    <row r="52" spans="1:8" s="15" customFormat="1" ht="14.4" customHeight="1">
      <c r="A52" s="945"/>
      <c r="B52" s="968">
        <v>1.8</v>
      </c>
      <c r="C52" s="63" t="s">
        <v>42</v>
      </c>
      <c r="D52" s="286"/>
      <c r="E52" s="284"/>
      <c r="F52" s="1836"/>
      <c r="G52" s="284"/>
      <c r="H52" s="284"/>
    </row>
    <row r="53" spans="1:8" s="15" customFormat="1" ht="14.4" customHeight="1">
      <c r="A53" s="945"/>
      <c r="B53" s="60">
        <v>44</v>
      </c>
      <c r="C53" s="1372" t="s">
        <v>97</v>
      </c>
      <c r="D53" s="284"/>
      <c r="E53" s="284"/>
      <c r="F53" s="1836"/>
      <c r="G53" s="284"/>
      <c r="H53" s="284"/>
    </row>
    <row r="54" spans="1:8" s="15" customFormat="1" ht="14.4" customHeight="1">
      <c r="A54" s="945"/>
      <c r="B54" s="54" t="s">
        <v>433</v>
      </c>
      <c r="C54" s="1372" t="s">
        <v>158</v>
      </c>
      <c r="D54" s="1100"/>
      <c r="E54" s="1101">
        <v>710</v>
      </c>
      <c r="F54" s="1491"/>
      <c r="G54" s="1100">
        <f>SUM(E54:F54)</f>
        <v>710</v>
      </c>
      <c r="H54" s="53" t="s">
        <v>340</v>
      </c>
    </row>
    <row r="55" spans="1:8" s="15" customFormat="1" ht="14.4" customHeight="1">
      <c r="A55" s="945" t="s">
        <v>90</v>
      </c>
      <c r="B55" s="60">
        <v>44</v>
      </c>
      <c r="C55" s="1913" t="s">
        <v>97</v>
      </c>
      <c r="D55" s="53"/>
      <c r="E55" s="293">
        <f>E54</f>
        <v>710</v>
      </c>
      <c r="F55" s="2067">
        <f t="shared" ref="F55:G56" si="10">F54</f>
        <v>0</v>
      </c>
      <c r="G55" s="293">
        <f t="shared" si="10"/>
        <v>710</v>
      </c>
      <c r="H55" s="53"/>
    </row>
    <row r="56" spans="1:8" s="15" customFormat="1" ht="14.4" customHeight="1">
      <c r="A56" s="945" t="s">
        <v>90</v>
      </c>
      <c r="B56" s="968">
        <v>1.8</v>
      </c>
      <c r="C56" s="63" t="s">
        <v>42</v>
      </c>
      <c r="D56" s="1096"/>
      <c r="E56" s="933">
        <f>E55</f>
        <v>710</v>
      </c>
      <c r="F56" s="1369">
        <f t="shared" si="10"/>
        <v>0</v>
      </c>
      <c r="G56" s="933">
        <f t="shared" si="10"/>
        <v>710</v>
      </c>
      <c r="H56" s="55"/>
    </row>
    <row r="57" spans="1:8" s="15" customFormat="1" ht="14.4" customHeight="1">
      <c r="A57" s="945" t="s">
        <v>90</v>
      </c>
      <c r="B57" s="69">
        <v>1</v>
      </c>
      <c r="C57" s="1372" t="s">
        <v>273</v>
      </c>
      <c r="D57" s="1096"/>
      <c r="E57" s="933">
        <f>E56+E50+E42+E24</f>
        <v>24049</v>
      </c>
      <c r="F57" s="1369">
        <f t="shared" ref="F57:G57" si="11">F56+F50+F42+F24</f>
        <v>0</v>
      </c>
      <c r="G57" s="933">
        <f t="shared" si="11"/>
        <v>24049</v>
      </c>
      <c r="H57" s="67"/>
    </row>
    <row r="58" spans="1:8" s="15" customFormat="1" ht="14.4" customHeight="1">
      <c r="A58" s="945"/>
      <c r="B58" s="69"/>
      <c r="C58" s="1372"/>
      <c r="D58" s="67"/>
      <c r="E58" s="767"/>
      <c r="F58" s="638"/>
      <c r="G58" s="67"/>
      <c r="H58" s="67"/>
    </row>
    <row r="59" spans="1:8" s="15" customFormat="1" ht="14.4" customHeight="1">
      <c r="A59" s="945"/>
      <c r="B59" s="69">
        <v>2</v>
      </c>
      <c r="C59" s="1763" t="s">
        <v>52</v>
      </c>
      <c r="D59" s="284"/>
      <c r="E59" s="331"/>
      <c r="F59" s="1836"/>
      <c r="G59" s="284"/>
      <c r="H59" s="284"/>
    </row>
    <row r="60" spans="1:8" s="15" customFormat="1" ht="14.4" customHeight="1">
      <c r="A60" s="945"/>
      <c r="B60" s="968">
        <v>2.11</v>
      </c>
      <c r="C60" s="63" t="s">
        <v>274</v>
      </c>
      <c r="D60" s="284"/>
      <c r="E60" s="331"/>
      <c r="F60" s="1836"/>
      <c r="G60" s="284"/>
      <c r="H60" s="284"/>
    </row>
    <row r="61" spans="1:8" s="15" customFormat="1" ht="14.4" customHeight="1">
      <c r="A61" s="945"/>
      <c r="B61" s="975">
        <v>0.45</v>
      </c>
      <c r="C61" s="1372" t="s">
        <v>37</v>
      </c>
      <c r="D61" s="284"/>
      <c r="E61" s="284"/>
      <c r="F61" s="1836"/>
      <c r="G61" s="284"/>
      <c r="H61" s="284"/>
    </row>
    <row r="62" spans="1:8" s="15" customFormat="1" ht="25.2" customHeight="1">
      <c r="A62" s="945"/>
      <c r="B62" s="54" t="s">
        <v>489</v>
      </c>
      <c r="C62" s="1387" t="s">
        <v>490</v>
      </c>
      <c r="D62" s="1100"/>
      <c r="E62" s="1101">
        <v>854</v>
      </c>
      <c r="F62" s="1491"/>
      <c r="G62" s="1100">
        <f>SUM(E62:F62)</f>
        <v>854</v>
      </c>
      <c r="H62" s="53" t="s">
        <v>340</v>
      </c>
    </row>
    <row r="63" spans="1:8" s="15" customFormat="1" ht="14.4" customHeight="1">
      <c r="A63" s="945" t="s">
        <v>90</v>
      </c>
      <c r="B63" s="974">
        <v>0.45</v>
      </c>
      <c r="C63" s="1372" t="s">
        <v>37</v>
      </c>
      <c r="D63" s="289"/>
      <c r="E63" s="290">
        <f>SUM(E62:E62)</f>
        <v>854</v>
      </c>
      <c r="F63" s="1362">
        <f>SUM(F62:F62)</f>
        <v>0</v>
      </c>
      <c r="G63" s="290">
        <f>SUM(G62:G62)</f>
        <v>854</v>
      </c>
      <c r="H63" s="284"/>
    </row>
    <row r="64" spans="1:8" s="15" customFormat="1" ht="14.4" customHeight="1">
      <c r="A64" s="945"/>
      <c r="B64" s="86"/>
      <c r="C64" s="65"/>
      <c r="D64" s="284"/>
      <c r="E64" s="284"/>
      <c r="F64" s="1836"/>
      <c r="G64" s="284"/>
      <c r="H64" s="284"/>
    </row>
    <row r="65" spans="1:8" s="15" customFormat="1" ht="14.4" customHeight="1">
      <c r="A65" s="945"/>
      <c r="B65" s="974">
        <v>0.47</v>
      </c>
      <c r="C65" s="1372" t="s">
        <v>39</v>
      </c>
      <c r="D65" s="284"/>
      <c r="E65" s="331"/>
      <c r="F65" s="1836"/>
      <c r="G65" s="284"/>
      <c r="H65" s="284"/>
    </row>
    <row r="66" spans="1:8" s="15" customFormat="1" ht="25.2" customHeight="1">
      <c r="A66" s="945"/>
      <c r="B66" s="54" t="s">
        <v>491</v>
      </c>
      <c r="C66" s="1387" t="s">
        <v>490</v>
      </c>
      <c r="D66" s="55"/>
      <c r="E66" s="1378">
        <v>131</v>
      </c>
      <c r="F66" s="2066"/>
      <c r="G66" s="55">
        <f>SUM(E66:F66)</f>
        <v>131</v>
      </c>
      <c r="H66" s="53" t="s">
        <v>340</v>
      </c>
    </row>
    <row r="67" spans="1:8" s="15" customFormat="1" ht="14.4" customHeight="1">
      <c r="A67" s="945" t="s">
        <v>90</v>
      </c>
      <c r="B67" s="974">
        <v>0.47</v>
      </c>
      <c r="C67" s="1372" t="s">
        <v>39</v>
      </c>
      <c r="D67" s="291"/>
      <c r="E67" s="370">
        <f>SUM(E66:E66)</f>
        <v>131</v>
      </c>
      <c r="F67" s="1439">
        <f>SUM(F66:F66)</f>
        <v>0</v>
      </c>
      <c r="G67" s="287">
        <f>SUM(G66:G66)</f>
        <v>131</v>
      </c>
      <c r="H67" s="284"/>
    </row>
    <row r="68" spans="1:8" s="15" customFormat="1" ht="14.4" customHeight="1">
      <c r="A68" s="945"/>
      <c r="B68" s="974"/>
      <c r="C68" s="1372"/>
      <c r="D68" s="284"/>
      <c r="E68" s="331"/>
      <c r="F68" s="1836"/>
      <c r="G68" s="284"/>
      <c r="H68" s="284"/>
    </row>
    <row r="69" spans="1:8" s="15" customFormat="1" ht="14.4" customHeight="1">
      <c r="A69" s="938"/>
      <c r="B69" s="974">
        <v>0.48</v>
      </c>
      <c r="C69" s="65" t="s">
        <v>40</v>
      </c>
      <c r="D69" s="284"/>
      <c r="E69" s="331"/>
      <c r="F69" s="1836"/>
      <c r="G69" s="284"/>
      <c r="H69" s="284"/>
    </row>
    <row r="70" spans="1:8" s="15" customFormat="1" ht="25.2" customHeight="1">
      <c r="A70" s="945"/>
      <c r="B70" s="54" t="s">
        <v>492</v>
      </c>
      <c r="C70" s="1387" t="s">
        <v>490</v>
      </c>
      <c r="D70" s="284"/>
      <c r="E70" s="284">
        <v>109</v>
      </c>
      <c r="F70" s="1836"/>
      <c r="G70" s="284">
        <f>SUM(E70:F70)</f>
        <v>109</v>
      </c>
      <c r="H70" s="53" t="s">
        <v>340</v>
      </c>
    </row>
    <row r="71" spans="1:8" s="15" customFormat="1" ht="14.4" customHeight="1">
      <c r="A71" s="945" t="s">
        <v>90</v>
      </c>
      <c r="B71" s="974">
        <v>0.48</v>
      </c>
      <c r="C71" s="1372" t="s">
        <v>40</v>
      </c>
      <c r="D71" s="1096"/>
      <c r="E71" s="933">
        <f>SUM(E70:E70)</f>
        <v>109</v>
      </c>
      <c r="F71" s="1369">
        <f>SUM(F70:F70)</f>
        <v>0</v>
      </c>
      <c r="G71" s="1096">
        <f>SUM(G70:G70)</f>
        <v>109</v>
      </c>
      <c r="H71" s="67"/>
    </row>
    <row r="72" spans="1:8" s="15" customFormat="1" ht="14.4" customHeight="1">
      <c r="A72" s="950" t="s">
        <v>90</v>
      </c>
      <c r="B72" s="1936">
        <v>2.11</v>
      </c>
      <c r="C72" s="68" t="s">
        <v>274</v>
      </c>
      <c r="D72" s="73"/>
      <c r="E72" s="927">
        <f>E67+E71+E63</f>
        <v>1094</v>
      </c>
      <c r="F72" s="2061">
        <f t="shared" ref="F72:G72" si="12">F67+F71+F63</f>
        <v>0</v>
      </c>
      <c r="G72" s="927">
        <f t="shared" si="12"/>
        <v>1094</v>
      </c>
      <c r="H72" s="53"/>
    </row>
    <row r="73" spans="1:8" s="15" customFormat="1" ht="10.199999999999999" customHeight="1">
      <c r="A73" s="945"/>
      <c r="B73" s="62"/>
      <c r="C73" s="63"/>
      <c r="D73" s="284"/>
      <c r="E73" s="284"/>
      <c r="F73" s="1836"/>
      <c r="G73" s="284"/>
      <c r="H73" s="284"/>
    </row>
    <row r="74" spans="1:8" s="15" customFormat="1" ht="14.4" customHeight="1">
      <c r="A74" s="938"/>
      <c r="B74" s="972">
        <v>2.1120000000000001</v>
      </c>
      <c r="C74" s="66" t="s">
        <v>493</v>
      </c>
      <c r="D74" s="286"/>
      <c r="E74" s="284"/>
      <c r="F74" s="1836"/>
      <c r="G74" s="284"/>
      <c r="H74" s="284"/>
    </row>
    <row r="75" spans="1:8" s="15" customFormat="1" ht="14.4" customHeight="1">
      <c r="A75" s="945"/>
      <c r="B75" s="60">
        <v>45</v>
      </c>
      <c r="C75" s="1763" t="s">
        <v>37</v>
      </c>
      <c r="D75" s="284"/>
      <c r="E75" s="284"/>
      <c r="F75" s="1836"/>
      <c r="G75" s="284"/>
      <c r="H75" s="284"/>
    </row>
    <row r="76" spans="1:8" s="15" customFormat="1" ht="14.4" customHeight="1">
      <c r="A76" s="945"/>
      <c r="B76" s="54" t="s">
        <v>494</v>
      </c>
      <c r="C76" s="1901" t="s">
        <v>394</v>
      </c>
      <c r="D76" s="290"/>
      <c r="E76" s="290">
        <v>1634</v>
      </c>
      <c r="F76" s="1362"/>
      <c r="G76" s="290">
        <f t="shared" ref="G76" si="13">SUM(E76:F76)</f>
        <v>1634</v>
      </c>
      <c r="H76" s="53"/>
    </row>
    <row r="77" spans="1:8" s="15" customFormat="1" ht="14.4" customHeight="1">
      <c r="A77" s="945" t="s">
        <v>90</v>
      </c>
      <c r="B77" s="60">
        <v>45</v>
      </c>
      <c r="C77" s="1372" t="s">
        <v>37</v>
      </c>
      <c r="D77" s="289"/>
      <c r="E77" s="290">
        <f>SUM(E76:E76)</f>
        <v>1634</v>
      </c>
      <c r="F77" s="1362">
        <f>SUM(F76:F76)</f>
        <v>0</v>
      </c>
      <c r="G77" s="290">
        <f>SUM(G76:G76)</f>
        <v>1634</v>
      </c>
      <c r="H77" s="284"/>
    </row>
    <row r="78" spans="1:8" s="15" customFormat="1" ht="14.4" customHeight="1">
      <c r="A78" s="945" t="s">
        <v>90</v>
      </c>
      <c r="B78" s="968">
        <v>2.1120000000000001</v>
      </c>
      <c r="C78" s="63" t="s">
        <v>493</v>
      </c>
      <c r="D78" s="73"/>
      <c r="E78" s="927">
        <f>E77</f>
        <v>1634</v>
      </c>
      <c r="F78" s="2061">
        <f t="shared" ref="F78:G78" si="14">F77</f>
        <v>0</v>
      </c>
      <c r="G78" s="927">
        <f t="shared" si="14"/>
        <v>1634</v>
      </c>
      <c r="H78" s="53"/>
    </row>
    <row r="79" spans="1:8" s="15" customFormat="1" ht="14.4" customHeight="1">
      <c r="A79" s="945" t="s">
        <v>90</v>
      </c>
      <c r="B79" s="69">
        <v>2</v>
      </c>
      <c r="C79" s="1372" t="s">
        <v>275</v>
      </c>
      <c r="D79" s="1096"/>
      <c r="E79" s="933">
        <f>E78+E72</f>
        <v>2728</v>
      </c>
      <c r="F79" s="1369">
        <f t="shared" ref="F79:G79" si="15">F78+F72</f>
        <v>0</v>
      </c>
      <c r="G79" s="933">
        <f t="shared" si="15"/>
        <v>2728</v>
      </c>
      <c r="H79" s="55"/>
    </row>
    <row r="80" spans="1:8" s="15" customFormat="1" ht="14.4" customHeight="1">
      <c r="A80" s="945" t="s">
        <v>90</v>
      </c>
      <c r="B80" s="62">
        <v>2406</v>
      </c>
      <c r="C80" s="63" t="s">
        <v>144</v>
      </c>
      <c r="D80" s="1096"/>
      <c r="E80" s="933">
        <f>E79+E57</f>
        <v>26777</v>
      </c>
      <c r="F80" s="1369">
        <f t="shared" ref="F80:G80" si="16">F79+F57</f>
        <v>0</v>
      </c>
      <c r="G80" s="933">
        <f t="shared" si="16"/>
        <v>26777</v>
      </c>
      <c r="H80" s="67"/>
    </row>
    <row r="81" spans="1:8" s="15" customFormat="1">
      <c r="A81" s="945"/>
      <c r="B81" s="62"/>
      <c r="C81" s="1372"/>
      <c r="D81" s="67"/>
      <c r="E81" s="767"/>
      <c r="F81" s="638"/>
      <c r="G81" s="67"/>
      <c r="H81" s="67"/>
    </row>
    <row r="82" spans="1:8" s="15" customFormat="1" ht="14.4" customHeight="1">
      <c r="A82" s="945" t="s">
        <v>95</v>
      </c>
      <c r="B82" s="62">
        <v>3435</v>
      </c>
      <c r="C82" s="63" t="s">
        <v>247</v>
      </c>
      <c r="D82" s="67"/>
      <c r="E82" s="767"/>
      <c r="F82" s="638"/>
      <c r="G82" s="67"/>
      <c r="H82" s="67"/>
    </row>
    <row r="83" spans="1:8" s="15" customFormat="1" ht="27" customHeight="1">
      <c r="A83" s="945"/>
      <c r="B83" s="69">
        <v>3</v>
      </c>
      <c r="C83" s="1372" t="s">
        <v>248</v>
      </c>
      <c r="D83" s="286"/>
      <c r="E83" s="331"/>
      <c r="F83" s="1836"/>
      <c r="G83" s="284"/>
      <c r="H83" s="284"/>
    </row>
    <row r="84" spans="1:8" s="15" customFormat="1" ht="14.4" customHeight="1">
      <c r="A84" s="945"/>
      <c r="B84" s="968">
        <v>3.101</v>
      </c>
      <c r="C84" s="63" t="s">
        <v>249</v>
      </c>
      <c r="D84" s="976"/>
      <c r="E84" s="327"/>
      <c r="F84" s="1826"/>
      <c r="G84" s="286"/>
      <c r="H84" s="286"/>
    </row>
    <row r="85" spans="1:8" s="15" customFormat="1" ht="15.6" customHeight="1">
      <c r="A85" s="945"/>
      <c r="B85" s="54" t="s">
        <v>455</v>
      </c>
      <c r="C85" s="1372" t="s">
        <v>495</v>
      </c>
      <c r="D85" s="284"/>
      <c r="E85" s="284">
        <v>17</v>
      </c>
      <c r="F85" s="1836"/>
      <c r="G85" s="284">
        <f>SUM(E85:F85)</f>
        <v>17</v>
      </c>
      <c r="H85" s="284"/>
    </row>
    <row r="86" spans="1:8" s="15" customFormat="1" ht="15.6" customHeight="1">
      <c r="A86" s="945"/>
      <c r="B86" s="54" t="s">
        <v>395</v>
      </c>
      <c r="C86" s="1372" t="s">
        <v>496</v>
      </c>
      <c r="D86" s="289"/>
      <c r="E86" s="369">
        <v>29</v>
      </c>
      <c r="F86" s="1362"/>
      <c r="G86" s="290">
        <f>SUM(E86:F86)</f>
        <v>29</v>
      </c>
      <c r="H86" s="286"/>
    </row>
    <row r="87" spans="1:8" s="15" customFormat="1" ht="14.4" customHeight="1">
      <c r="A87" s="945" t="s">
        <v>90</v>
      </c>
      <c r="B87" s="968">
        <v>3.101</v>
      </c>
      <c r="C87" s="63" t="s">
        <v>249</v>
      </c>
      <c r="D87" s="1100"/>
      <c r="E87" s="1101">
        <f>SUM(E85:E86)</f>
        <v>46</v>
      </c>
      <c r="F87" s="1491">
        <f t="shared" ref="F87:G87" si="17">SUM(F85:F86)</f>
        <v>0</v>
      </c>
      <c r="G87" s="1101">
        <f t="shared" si="17"/>
        <v>46</v>
      </c>
      <c r="H87" s="53" t="s">
        <v>340</v>
      </c>
    </row>
    <row r="88" spans="1:8" s="15" customFormat="1" ht="14.4" customHeight="1">
      <c r="A88" s="945"/>
      <c r="B88" s="968"/>
      <c r="C88" s="63"/>
      <c r="D88" s="286"/>
      <c r="E88" s="331"/>
      <c r="F88" s="1836"/>
      <c r="G88" s="284"/>
      <c r="H88" s="284"/>
    </row>
    <row r="89" spans="1:8" s="15" customFormat="1" ht="14.4" customHeight="1">
      <c r="A89" s="945"/>
      <c r="B89" s="968">
        <v>3.1030000000000002</v>
      </c>
      <c r="C89" s="63" t="s">
        <v>497</v>
      </c>
      <c r="D89" s="286"/>
      <c r="E89" s="331"/>
      <c r="F89" s="1836"/>
      <c r="G89" s="331"/>
      <c r="H89" s="331"/>
    </row>
    <row r="90" spans="1:8" s="15" customFormat="1">
      <c r="A90" s="945"/>
      <c r="B90" s="977">
        <v>60</v>
      </c>
      <c r="C90" s="1372" t="s">
        <v>498</v>
      </c>
      <c r="D90" s="286"/>
      <c r="E90" s="284"/>
      <c r="F90" s="1836"/>
      <c r="G90" s="284"/>
      <c r="H90" s="284"/>
    </row>
    <row r="91" spans="1:8" s="1634" customFormat="1" ht="13.95" customHeight="1">
      <c r="A91" s="945"/>
      <c r="B91" s="54" t="s">
        <v>499</v>
      </c>
      <c r="C91" s="1763" t="s">
        <v>394</v>
      </c>
      <c r="D91" s="289"/>
      <c r="E91" s="290">
        <v>146</v>
      </c>
      <c r="F91" s="1362"/>
      <c r="G91" s="290">
        <f>SUM(E91:F91)</f>
        <v>146</v>
      </c>
      <c r="H91" s="284"/>
    </row>
    <row r="92" spans="1:8" s="15" customFormat="1" ht="14.4" customHeight="1">
      <c r="A92" s="945" t="s">
        <v>90</v>
      </c>
      <c r="B92" s="977">
        <v>60</v>
      </c>
      <c r="C92" s="1372" t="s">
        <v>498</v>
      </c>
      <c r="D92" s="53"/>
      <c r="E92" s="293">
        <f>SUM(E90:E91)</f>
        <v>146</v>
      </c>
      <c r="F92" s="2067">
        <f>SUM(F90:F91)</f>
        <v>0</v>
      </c>
      <c r="G92" s="53">
        <f t="shared" ref="G92" si="18">SUM(G90:G91)</f>
        <v>146</v>
      </c>
      <c r="H92" s="53"/>
    </row>
    <row r="93" spans="1:8" s="15" customFormat="1" ht="14.4" customHeight="1">
      <c r="A93" s="945" t="s">
        <v>90</v>
      </c>
      <c r="B93" s="968">
        <v>3.1030000000000002</v>
      </c>
      <c r="C93" s="63" t="s">
        <v>497</v>
      </c>
      <c r="D93" s="1096"/>
      <c r="E93" s="933">
        <f>E92</f>
        <v>146</v>
      </c>
      <c r="F93" s="1369">
        <f t="shared" ref="F93:G93" si="19">F92</f>
        <v>0</v>
      </c>
      <c r="G93" s="933">
        <f t="shared" si="19"/>
        <v>146</v>
      </c>
      <c r="H93" s="948"/>
    </row>
    <row r="94" spans="1:8" s="15" customFormat="1" ht="14.4" customHeight="1">
      <c r="A94" s="945" t="s">
        <v>90</v>
      </c>
      <c r="B94" s="69">
        <v>3</v>
      </c>
      <c r="C94" s="1372" t="s">
        <v>248</v>
      </c>
      <c r="D94" s="73"/>
      <c r="E94" s="927">
        <f>E93+E87</f>
        <v>192</v>
      </c>
      <c r="F94" s="2061">
        <f t="shared" ref="F94:G94" si="20">F93+F87</f>
        <v>0</v>
      </c>
      <c r="G94" s="927">
        <f t="shared" si="20"/>
        <v>192</v>
      </c>
      <c r="H94" s="53"/>
    </row>
    <row r="95" spans="1:8" s="15" customFormat="1" ht="14.4" customHeight="1">
      <c r="A95" s="945" t="s">
        <v>90</v>
      </c>
      <c r="B95" s="62">
        <v>3435</v>
      </c>
      <c r="C95" s="63" t="s">
        <v>247</v>
      </c>
      <c r="D95" s="291"/>
      <c r="E95" s="287">
        <f>E94</f>
        <v>192</v>
      </c>
      <c r="F95" s="1439">
        <f t="shared" ref="F95:G95" si="21">F94</f>
        <v>0</v>
      </c>
      <c r="G95" s="287">
        <f t="shared" si="21"/>
        <v>192</v>
      </c>
      <c r="H95" s="284"/>
    </row>
    <row r="96" spans="1:8" s="15" customFormat="1" ht="14.4" customHeight="1">
      <c r="A96" s="952" t="s">
        <v>90</v>
      </c>
      <c r="B96" s="71"/>
      <c r="C96" s="72" t="s">
        <v>94</v>
      </c>
      <c r="D96" s="287"/>
      <c r="E96" s="287">
        <f>E80+E95</f>
        <v>26969</v>
      </c>
      <c r="F96" s="1439">
        <f t="shared" ref="F96:G96" si="22">F80+F95</f>
        <v>0</v>
      </c>
      <c r="G96" s="287">
        <f t="shared" si="22"/>
        <v>26969</v>
      </c>
      <c r="H96" s="284"/>
    </row>
    <row r="97" spans="1:14" s="406" customFormat="1" ht="13.2" customHeight="1">
      <c r="A97" s="952" t="s">
        <v>90</v>
      </c>
      <c r="B97" s="71"/>
      <c r="C97" s="72" t="s">
        <v>91</v>
      </c>
      <c r="D97" s="1388"/>
      <c r="E97" s="1388">
        <f>E96</f>
        <v>26969</v>
      </c>
      <c r="F97" s="2072">
        <f t="shared" ref="F97:G97" si="23">F96</f>
        <v>0</v>
      </c>
      <c r="G97" s="1388">
        <f t="shared" si="23"/>
        <v>26969</v>
      </c>
      <c r="H97" s="882"/>
      <c r="K97" s="411"/>
      <c r="L97" s="411"/>
      <c r="M97" s="411"/>
      <c r="N97" s="411"/>
    </row>
    <row r="98" spans="1:14" s="406" customFormat="1">
      <c r="A98" s="409"/>
      <c r="B98" s="410"/>
      <c r="C98" s="411"/>
      <c r="K98" s="411"/>
      <c r="L98" s="411"/>
      <c r="M98" s="411"/>
      <c r="N98" s="411"/>
    </row>
    <row r="99" spans="1:14" s="406" customFormat="1">
      <c r="A99" s="1937" t="s">
        <v>334</v>
      </c>
      <c r="B99" s="1565" t="s">
        <v>796</v>
      </c>
      <c r="K99" s="411"/>
      <c r="L99" s="411"/>
      <c r="M99" s="411"/>
      <c r="N99" s="411"/>
    </row>
    <row r="100" spans="1:14" s="406" customFormat="1" ht="14.4" customHeight="1">
      <c r="A100" s="1565" t="s">
        <v>333</v>
      </c>
      <c r="B100" s="1565"/>
      <c r="C100" s="1565"/>
      <c r="K100" s="411"/>
      <c r="L100" s="411"/>
      <c r="M100" s="411"/>
      <c r="N100" s="411"/>
    </row>
    <row r="101" spans="1:14" s="406" customFormat="1" ht="27" customHeight="1">
      <c r="A101" s="1937" t="s">
        <v>330</v>
      </c>
      <c r="B101" s="2196" t="s">
        <v>1043</v>
      </c>
      <c r="C101" s="2196"/>
      <c r="D101" s="2196"/>
      <c r="E101" s="2196"/>
      <c r="F101" s="2196"/>
      <c r="G101" s="2196"/>
      <c r="K101" s="411"/>
      <c r="L101" s="411"/>
      <c r="M101" s="411"/>
      <c r="N101" s="411"/>
    </row>
    <row r="102" spans="1:14" s="406" customFormat="1" ht="15" customHeight="1">
      <c r="A102" s="1937" t="s">
        <v>332</v>
      </c>
      <c r="B102" s="2196" t="s">
        <v>821</v>
      </c>
      <c r="C102" s="2196"/>
      <c r="D102" s="2196"/>
      <c r="E102" s="2196"/>
      <c r="F102" s="2196"/>
      <c r="G102" s="2196"/>
      <c r="K102" s="411"/>
      <c r="L102" s="411"/>
      <c r="M102" s="411"/>
      <c r="N102" s="411"/>
    </row>
    <row r="103" spans="1:14" s="2016" customFormat="1" ht="14.4" customHeight="1">
      <c r="A103" s="1937" t="s">
        <v>340</v>
      </c>
      <c r="B103" s="1565" t="s">
        <v>1042</v>
      </c>
    </row>
    <row r="104" spans="1:14" s="406" customFormat="1">
      <c r="A104" s="409"/>
      <c r="B104" s="410"/>
      <c r="C104" s="411"/>
      <c r="K104" s="411"/>
      <c r="L104" s="411"/>
      <c r="M104" s="411"/>
      <c r="N104" s="411"/>
    </row>
    <row r="105" spans="1:14" s="406" customFormat="1">
      <c r="A105" s="409"/>
      <c r="B105" s="410"/>
      <c r="C105" s="411"/>
      <c r="K105" s="411"/>
      <c r="L105" s="411"/>
      <c r="M105" s="411"/>
      <c r="N105" s="411"/>
    </row>
    <row r="106" spans="1:14" s="406" customFormat="1">
      <c r="A106" s="409"/>
      <c r="B106" s="410"/>
      <c r="C106" s="411"/>
      <c r="K106" s="411"/>
      <c r="L106" s="411"/>
      <c r="M106" s="411"/>
      <c r="N106" s="411"/>
    </row>
    <row r="107" spans="1:14" s="406" customFormat="1">
      <c r="A107" s="409"/>
      <c r="B107" s="410"/>
      <c r="C107" s="411"/>
      <c r="K107" s="411"/>
      <c r="L107" s="411"/>
      <c r="M107" s="411"/>
      <c r="N107" s="411"/>
    </row>
    <row r="108" spans="1:14" s="406" customFormat="1">
      <c r="A108" s="409"/>
      <c r="B108" s="410"/>
      <c r="C108" s="407"/>
      <c r="D108" s="419"/>
      <c r="E108" s="419"/>
      <c r="F108" s="419"/>
      <c r="G108" s="419"/>
      <c r="H108" s="419"/>
      <c r="K108" s="411"/>
      <c r="L108" s="411"/>
      <c r="M108" s="411"/>
      <c r="N108" s="411"/>
    </row>
    <row r="109" spans="1:14" s="406" customFormat="1">
      <c r="A109" s="409"/>
      <c r="B109" s="410"/>
      <c r="C109" s="407"/>
      <c r="D109" s="434"/>
      <c r="E109" s="434"/>
      <c r="F109" s="434"/>
      <c r="G109" s="434"/>
      <c r="H109" s="434"/>
      <c r="K109" s="411"/>
      <c r="L109" s="411"/>
      <c r="M109" s="411"/>
      <c r="N109" s="411"/>
    </row>
    <row r="110" spans="1:14" s="406" customFormat="1">
      <c r="A110" s="409"/>
      <c r="B110" s="410"/>
      <c r="C110" s="407"/>
      <c r="D110" s="2126"/>
      <c r="E110" s="623"/>
      <c r="F110" s="2126"/>
      <c r="G110" s="623"/>
      <c r="H110" s="623"/>
      <c r="K110" s="411"/>
      <c r="L110" s="411"/>
      <c r="M110" s="411"/>
      <c r="N110" s="411"/>
    </row>
    <row r="111" spans="1:14" s="406" customFormat="1">
      <c r="A111" s="409"/>
      <c r="B111" s="410"/>
      <c r="C111" s="407"/>
      <c r="D111" s="417"/>
      <c r="E111" s="417"/>
      <c r="F111" s="417"/>
      <c r="G111" s="417"/>
      <c r="H111" s="417"/>
      <c r="K111" s="411"/>
      <c r="L111" s="411"/>
      <c r="M111" s="411"/>
      <c r="N111" s="411"/>
    </row>
    <row r="112" spans="1:14" s="406" customFormat="1">
      <c r="A112" s="409"/>
      <c r="B112" s="410"/>
      <c r="C112" s="407"/>
      <c r="D112" s="417"/>
      <c r="E112" s="417"/>
      <c r="F112" s="417"/>
      <c r="G112" s="417"/>
      <c r="H112" s="417"/>
      <c r="K112" s="411"/>
      <c r="L112" s="411"/>
      <c r="M112" s="411"/>
      <c r="N112" s="411"/>
    </row>
    <row r="113" spans="1:14" s="406" customFormat="1">
      <c r="K113" s="411"/>
      <c r="L113" s="411"/>
      <c r="M113" s="411"/>
      <c r="N113" s="411"/>
    </row>
    <row r="114" spans="1:14" s="406" customFormat="1">
      <c r="K114" s="411"/>
      <c r="L114" s="411"/>
      <c r="M114" s="411"/>
      <c r="N114" s="411"/>
    </row>
    <row r="115" spans="1:14" s="406" customFormat="1">
      <c r="A115" s="409"/>
      <c r="B115" s="410"/>
      <c r="C115" s="411"/>
      <c r="D115" s="408"/>
      <c r="E115" s="408"/>
      <c r="F115" s="408"/>
      <c r="G115" s="408"/>
      <c r="H115" s="408"/>
      <c r="K115" s="411"/>
      <c r="L115" s="411"/>
      <c r="M115" s="411"/>
      <c r="N115" s="411"/>
    </row>
    <row r="116" spans="1:14" s="406" customFormat="1">
      <c r="A116" s="409"/>
      <c r="B116" s="410"/>
      <c r="C116" s="411"/>
      <c r="D116" s="408"/>
      <c r="E116" s="408"/>
      <c r="F116" s="408"/>
      <c r="G116" s="408"/>
      <c r="H116" s="408"/>
      <c r="K116" s="411"/>
      <c r="L116" s="411"/>
      <c r="M116" s="411"/>
      <c r="N116" s="411"/>
    </row>
    <row r="117" spans="1:14" s="406" customFormat="1">
      <c r="A117" s="409"/>
      <c r="B117" s="410"/>
      <c r="C117" s="411"/>
      <c r="D117" s="408"/>
      <c r="E117" s="408"/>
      <c r="F117" s="408"/>
      <c r="G117" s="408"/>
      <c r="H117" s="408"/>
      <c r="K117" s="411"/>
      <c r="L117" s="411"/>
      <c r="M117" s="411"/>
      <c r="N117" s="411"/>
    </row>
    <row r="118" spans="1:14" s="406" customFormat="1">
      <c r="A118" s="409"/>
      <c r="B118" s="410"/>
      <c r="C118" s="411"/>
      <c r="K118" s="411"/>
      <c r="L118" s="411"/>
      <c r="M118" s="411"/>
      <c r="N118" s="411"/>
    </row>
    <row r="119" spans="1:14" s="406" customFormat="1">
      <c r="A119" s="409"/>
      <c r="B119" s="410"/>
      <c r="C119" s="411"/>
      <c r="D119" s="408"/>
      <c r="E119" s="408"/>
      <c r="F119" s="408"/>
      <c r="G119" s="408"/>
      <c r="H119" s="408"/>
      <c r="K119" s="411"/>
      <c r="L119" s="411"/>
      <c r="M119" s="411"/>
      <c r="N119" s="411"/>
    </row>
    <row r="120" spans="1:14" s="406" customFormat="1">
      <c r="A120" s="409"/>
      <c r="B120" s="410"/>
      <c r="C120" s="411"/>
      <c r="D120" s="408"/>
      <c r="E120" s="408"/>
      <c r="F120" s="411"/>
      <c r="G120" s="408"/>
      <c r="H120" s="408"/>
      <c r="K120" s="411"/>
      <c r="L120" s="411"/>
      <c r="M120" s="411"/>
      <c r="N120" s="411"/>
    </row>
    <row r="121" spans="1:14" s="406" customFormat="1">
      <c r="A121" s="409"/>
      <c r="B121" s="410"/>
      <c r="C121" s="411"/>
      <c r="D121" s="408"/>
      <c r="E121" s="408"/>
      <c r="F121" s="408"/>
      <c r="G121" s="408"/>
      <c r="H121" s="408"/>
      <c r="K121" s="411"/>
      <c r="L121" s="411"/>
      <c r="M121" s="411"/>
      <c r="N121" s="411"/>
    </row>
    <row r="122" spans="1:14" s="406" customFormat="1">
      <c r="A122" s="409"/>
      <c r="B122" s="410"/>
      <c r="C122" s="411"/>
      <c r="D122" s="408"/>
      <c r="E122" s="408"/>
      <c r="F122" s="408"/>
      <c r="G122" s="408"/>
      <c r="H122" s="408"/>
      <c r="K122" s="411"/>
      <c r="L122" s="411"/>
      <c r="M122" s="411"/>
      <c r="N122" s="411"/>
    </row>
    <row r="123" spans="1:14" s="406" customFormat="1">
      <c r="A123" s="409"/>
      <c r="B123" s="410"/>
      <c r="C123" s="411"/>
      <c r="D123" s="408"/>
      <c r="E123" s="408"/>
      <c r="F123" s="408"/>
      <c r="G123" s="408"/>
      <c r="H123" s="408"/>
      <c r="K123" s="411"/>
      <c r="L123" s="411"/>
      <c r="M123" s="411"/>
      <c r="N123" s="411"/>
    </row>
    <row r="124" spans="1:14" s="406" customFormat="1">
      <c r="A124" s="409"/>
      <c r="B124" s="410"/>
      <c r="C124" s="411"/>
      <c r="D124" s="408"/>
      <c r="E124" s="408"/>
      <c r="F124" s="408"/>
      <c r="G124" s="408"/>
      <c r="H124" s="408"/>
      <c r="K124" s="411"/>
      <c r="L124" s="411"/>
      <c r="M124" s="411"/>
      <c r="N124" s="411"/>
    </row>
    <row r="125" spans="1:14" s="406" customFormat="1">
      <c r="A125" s="409"/>
      <c r="B125" s="410"/>
      <c r="C125" s="411"/>
      <c r="D125" s="408"/>
      <c r="E125" s="408"/>
      <c r="F125" s="408"/>
      <c r="G125" s="408"/>
      <c r="H125" s="408"/>
      <c r="K125" s="411"/>
      <c r="L125" s="411"/>
      <c r="M125" s="411"/>
      <c r="N125" s="411"/>
    </row>
    <row r="126" spans="1:14" s="406" customFormat="1">
      <c r="A126" s="409"/>
      <c r="B126" s="1296"/>
      <c r="C126" s="1296"/>
      <c r="D126" s="408"/>
      <c r="E126" s="408"/>
      <c r="F126" s="408"/>
      <c r="G126" s="408"/>
      <c r="H126" s="408"/>
      <c r="K126" s="411"/>
      <c r="L126" s="411"/>
      <c r="M126" s="411"/>
      <c r="N126" s="411"/>
    </row>
    <row r="127" spans="1:14" s="406" customFormat="1" ht="26.1" customHeight="1">
      <c r="A127" s="409"/>
      <c r="B127" s="1294"/>
      <c r="C127" s="1294"/>
      <c r="D127" s="408"/>
      <c r="E127" s="408"/>
      <c r="F127" s="408"/>
      <c r="G127" s="408"/>
      <c r="H127" s="408"/>
      <c r="K127" s="411"/>
      <c r="L127" s="411"/>
      <c r="M127" s="411"/>
      <c r="N127" s="411"/>
    </row>
    <row r="128" spans="1:14" s="406" customFormat="1">
      <c r="A128" s="409"/>
      <c r="B128" s="418"/>
      <c r="C128" s="416"/>
      <c r="D128" s="408"/>
      <c r="E128" s="408"/>
      <c r="F128" s="408"/>
      <c r="G128" s="408"/>
      <c r="H128" s="408"/>
      <c r="K128" s="411"/>
      <c r="L128" s="411"/>
      <c r="M128" s="411"/>
      <c r="N128" s="411"/>
    </row>
    <row r="129" spans="1:14" s="406" customFormat="1">
      <c r="A129" s="409"/>
      <c r="B129" s="410"/>
      <c r="C129" s="412"/>
      <c r="D129" s="408"/>
      <c r="E129" s="408"/>
      <c r="F129" s="408"/>
      <c r="G129" s="408"/>
      <c r="H129" s="408"/>
      <c r="K129" s="411"/>
      <c r="L129" s="411"/>
      <c r="M129" s="411"/>
      <c r="N129" s="411"/>
    </row>
    <row r="130" spans="1:14" s="406" customFormat="1">
      <c r="A130" s="409"/>
      <c r="B130" s="410"/>
      <c r="C130" s="412"/>
      <c r="D130" s="408"/>
      <c r="E130" s="408"/>
      <c r="F130" s="408"/>
      <c r="G130" s="408"/>
      <c r="H130" s="408"/>
      <c r="K130" s="411"/>
      <c r="L130" s="411"/>
      <c r="M130" s="411"/>
      <c r="N130" s="411"/>
    </row>
    <row r="131" spans="1:14" s="408" customFormat="1">
      <c r="A131" s="409"/>
      <c r="B131" s="414"/>
      <c r="C131" s="413"/>
      <c r="I131" s="406"/>
      <c r="J131" s="406"/>
      <c r="K131" s="411"/>
      <c r="L131" s="411"/>
      <c r="M131" s="411"/>
      <c r="N131" s="411"/>
    </row>
    <row r="132" spans="1:14" s="408" customFormat="1">
      <c r="A132" s="409"/>
      <c r="B132" s="410"/>
      <c r="C132" s="411"/>
      <c r="F132" s="411"/>
      <c r="G132" s="411"/>
      <c r="H132" s="411"/>
      <c r="I132" s="406"/>
      <c r="J132" s="406"/>
      <c r="K132" s="411"/>
      <c r="L132" s="411"/>
      <c r="M132" s="411"/>
      <c r="N132" s="411"/>
    </row>
    <row r="133" spans="1:14" s="408" customFormat="1">
      <c r="A133" s="409"/>
      <c r="B133" s="410"/>
      <c r="C133" s="411"/>
      <c r="F133" s="411"/>
      <c r="G133" s="411"/>
      <c r="H133" s="411"/>
      <c r="I133" s="406"/>
      <c r="J133" s="406"/>
      <c r="K133" s="411"/>
      <c r="L133" s="411"/>
      <c r="M133" s="411"/>
      <c r="N133" s="411"/>
    </row>
    <row r="134" spans="1:14" s="408" customFormat="1">
      <c r="A134" s="409"/>
      <c r="B134" s="410"/>
      <c r="C134" s="411"/>
      <c r="F134" s="411"/>
      <c r="G134" s="411"/>
      <c r="H134" s="411"/>
      <c r="I134" s="406"/>
      <c r="J134" s="406"/>
      <c r="K134" s="411"/>
      <c r="L134" s="411"/>
      <c r="M134" s="411"/>
      <c r="N134" s="411"/>
    </row>
    <row r="135" spans="1:14" s="408" customFormat="1">
      <c r="A135" s="409"/>
      <c r="B135" s="410"/>
      <c r="C135" s="411"/>
      <c r="F135" s="411"/>
      <c r="G135" s="411"/>
      <c r="H135" s="411"/>
      <c r="I135" s="406"/>
      <c r="J135" s="406"/>
      <c r="K135" s="411"/>
      <c r="L135" s="411"/>
      <c r="M135" s="411"/>
      <c r="N135" s="411"/>
    </row>
    <row r="136" spans="1:14" s="408" customFormat="1">
      <c r="A136" s="409"/>
      <c r="B136" s="410"/>
      <c r="C136" s="411"/>
      <c r="F136" s="411"/>
      <c r="G136" s="411"/>
      <c r="H136" s="411"/>
      <c r="I136" s="406"/>
      <c r="J136" s="406"/>
      <c r="K136" s="411"/>
      <c r="L136" s="411"/>
      <c r="M136" s="411"/>
      <c r="N136" s="411"/>
    </row>
    <row r="137" spans="1:14" s="408" customFormat="1">
      <c r="A137" s="409"/>
      <c r="B137" s="410"/>
      <c r="C137" s="411"/>
      <c r="F137" s="411"/>
      <c r="G137" s="411"/>
      <c r="H137" s="411"/>
      <c r="I137" s="406"/>
      <c r="J137" s="406"/>
      <c r="K137" s="411"/>
      <c r="L137" s="411"/>
      <c r="M137" s="411"/>
      <c r="N137" s="411"/>
    </row>
    <row r="138" spans="1:14" s="408" customFormat="1">
      <c r="A138" s="409"/>
      <c r="B138" s="410"/>
      <c r="C138" s="411"/>
      <c r="F138" s="411"/>
      <c r="G138" s="411"/>
      <c r="H138" s="411"/>
      <c r="I138" s="406"/>
      <c r="J138" s="406"/>
      <c r="K138" s="411"/>
      <c r="L138" s="411"/>
      <c r="M138" s="411"/>
      <c r="N138" s="411"/>
    </row>
  </sheetData>
  <mergeCells count="5">
    <mergeCell ref="B101:G101"/>
    <mergeCell ref="B102:G102"/>
    <mergeCell ref="A1:G1"/>
    <mergeCell ref="A2:G2"/>
    <mergeCell ref="A3:G3"/>
  </mergeCells>
  <printOptions horizontalCentered="1"/>
  <pageMargins left="0.78740157480314965" right="0.78740157480314965" top="0.78740157480314965" bottom="4.1338582677165361" header="0.51181102362204722" footer="3.5433070866141736"/>
  <pageSetup paperSize="9" scale="95" firstPageNumber="15" orientation="portrait" blackAndWhite="1" useFirstPageNumber="1" r:id="rId1"/>
  <headerFooter alignWithMargins="0">
    <oddHeader xml:space="preserve">&amp;C   </oddHeader>
    <oddFooter>&amp;C&amp;"Times New Roman,Bold"&amp;P</oddFooter>
  </headerFooter>
  <rowBreaks count="1" manualBreakCount="1">
    <brk id="39" max="9" man="1"/>
  </rowBreaks>
  <legacyDrawing r:id="rId2"/>
</worksheet>
</file>

<file path=xl/worksheets/sheet12.xml><?xml version="1.0" encoding="utf-8"?>
<worksheet xmlns="http://schemas.openxmlformats.org/spreadsheetml/2006/main" xmlns:r="http://schemas.openxmlformats.org/officeDocument/2006/relationships">
  <sheetPr syncVertical="1" syncRef="B1" transitionEvaluation="1">
    <tabColor rgb="FFFFFF00"/>
  </sheetPr>
  <dimension ref="A1:M116"/>
  <sheetViews>
    <sheetView view="pageBreakPreview" topLeftCell="B1" zoomScaleSheetLayoutView="100" workbookViewId="0">
      <selection activeCell="I1" sqref="I1:AD1048576"/>
    </sheetView>
  </sheetViews>
  <sheetFormatPr defaultColWidth="9.109375" defaultRowHeight="13.2"/>
  <cols>
    <col min="1" max="1" width="5.6640625" style="563" customWidth="1"/>
    <col min="2" max="2" width="7.6640625" style="579" customWidth="1"/>
    <col min="3" max="3" width="32.6640625" style="557" customWidth="1"/>
    <col min="4" max="4" width="10.44140625" style="562" customWidth="1"/>
    <col min="5" max="5" width="9.44140625" style="562" customWidth="1"/>
    <col min="6" max="6" width="10.88671875" style="559" customWidth="1"/>
    <col min="7" max="7" width="9.6640625" style="559" customWidth="1"/>
    <col min="8" max="8" width="3.5546875" style="559" customWidth="1"/>
    <col min="9" max="12" width="9.109375" style="559" customWidth="1"/>
    <col min="13" max="13" width="9.109375" style="561" customWidth="1"/>
    <col min="14" max="16" width="9.109375" style="559" customWidth="1"/>
    <col min="17" max="16384" width="9.109375" style="559"/>
  </cols>
  <sheetData>
    <row r="1" spans="1:13" ht="11.4" customHeight="1">
      <c r="A1" s="2199"/>
      <c r="B1" s="2199"/>
      <c r="C1" s="2199"/>
      <c r="D1" s="2199"/>
      <c r="E1" s="2199"/>
      <c r="F1" s="2199"/>
      <c r="G1" s="2199"/>
      <c r="H1" s="913"/>
    </row>
    <row r="2" spans="1:13" ht="14.1" customHeight="1">
      <c r="A2" s="2199" t="s">
        <v>695</v>
      </c>
      <c r="B2" s="2199"/>
      <c r="C2" s="2199"/>
      <c r="D2" s="2199"/>
      <c r="E2" s="2199"/>
      <c r="F2" s="2199"/>
      <c r="G2" s="2199"/>
      <c r="H2" s="913"/>
    </row>
    <row r="3" spans="1:13">
      <c r="A3" s="2200" t="s">
        <v>815</v>
      </c>
      <c r="B3" s="2200"/>
      <c r="C3" s="2200"/>
      <c r="D3" s="2200"/>
      <c r="E3" s="2200"/>
      <c r="F3" s="2200"/>
      <c r="G3" s="2200"/>
      <c r="H3" s="912"/>
    </row>
    <row r="4" spans="1:13" ht="9.6" customHeight="1">
      <c r="A4" s="670"/>
      <c r="B4" s="671"/>
      <c r="C4" s="671"/>
      <c r="D4" s="671"/>
      <c r="E4" s="671"/>
      <c r="F4" s="671"/>
      <c r="G4" s="671"/>
      <c r="H4" s="671"/>
    </row>
    <row r="5" spans="1:13">
      <c r="A5" s="670"/>
      <c r="B5" s="672"/>
      <c r="C5" s="672"/>
      <c r="D5" s="673"/>
      <c r="E5" s="674" t="s">
        <v>28</v>
      </c>
      <c r="F5" s="674" t="s">
        <v>29</v>
      </c>
      <c r="G5" s="674" t="s">
        <v>167</v>
      </c>
      <c r="H5" s="675"/>
    </row>
    <row r="6" spans="1:13">
      <c r="A6" s="670"/>
      <c r="B6" s="682" t="s">
        <v>30</v>
      </c>
      <c r="C6" s="672" t="s">
        <v>31</v>
      </c>
      <c r="D6" s="1192" t="s">
        <v>119</v>
      </c>
      <c r="E6" s="689">
        <v>82379</v>
      </c>
      <c r="F6" s="1430">
        <v>0</v>
      </c>
      <c r="G6" s="689">
        <f>SUM(E6:F6)</f>
        <v>82379</v>
      </c>
      <c r="H6" s="689"/>
    </row>
    <row r="7" spans="1:13" ht="6.6" customHeight="1">
      <c r="A7" s="670"/>
      <c r="B7" s="682"/>
      <c r="C7" s="672"/>
      <c r="D7" s="1192"/>
      <c r="E7" s="689"/>
      <c r="F7" s="1430"/>
      <c r="G7" s="689"/>
      <c r="H7" s="689"/>
    </row>
    <row r="8" spans="1:13" ht="13.8">
      <c r="A8" s="670"/>
      <c r="B8" s="682" t="s">
        <v>32</v>
      </c>
      <c r="C8" s="679" t="s">
        <v>33</v>
      </c>
      <c r="D8" s="1193"/>
      <c r="E8" s="671"/>
      <c r="F8" s="1431"/>
      <c r="G8" s="671"/>
      <c r="H8" s="671"/>
    </row>
    <row r="9" spans="1:13" ht="13.8">
      <c r="A9" s="670"/>
      <c r="B9" s="676"/>
      <c r="C9" s="679" t="s">
        <v>163</v>
      </c>
      <c r="D9" s="1193" t="s">
        <v>119</v>
      </c>
      <c r="E9" s="671">
        <f>G29</f>
        <v>8197</v>
      </c>
      <c r="F9" s="1433">
        <v>0</v>
      </c>
      <c r="G9" s="671">
        <f>SUM(E9:F9)</f>
        <v>8197</v>
      </c>
      <c r="H9" s="671"/>
    </row>
    <row r="10" spans="1:13">
      <c r="A10" s="670"/>
      <c r="B10" s="682" t="s">
        <v>90</v>
      </c>
      <c r="C10" s="672" t="s">
        <v>47</v>
      </c>
      <c r="D10" s="1194" t="s">
        <v>119</v>
      </c>
      <c r="E10" s="1195">
        <f>SUM(E6:E9)</f>
        <v>90576</v>
      </c>
      <c r="F10" s="1432">
        <f>SUM(F6:F9)</f>
        <v>0</v>
      </c>
      <c r="G10" s="1195">
        <f>SUM(E10:F10)</f>
        <v>90576</v>
      </c>
      <c r="H10" s="689"/>
    </row>
    <row r="11" spans="1:13">
      <c r="A11" s="670"/>
      <c r="B11" s="682"/>
      <c r="C11" s="672"/>
      <c r="D11" s="685"/>
      <c r="E11" s="685"/>
      <c r="F11" s="677"/>
      <c r="G11" s="685"/>
      <c r="H11" s="685"/>
    </row>
    <row r="12" spans="1:13" s="560" customFormat="1">
      <c r="A12" s="670"/>
      <c r="B12" s="682" t="s">
        <v>48</v>
      </c>
      <c r="C12" s="672" t="s">
        <v>49</v>
      </c>
      <c r="D12" s="672"/>
      <c r="E12" s="672"/>
      <c r="F12" s="686"/>
      <c r="G12" s="672"/>
      <c r="H12" s="672"/>
      <c r="M12" s="561"/>
    </row>
    <row r="13" spans="1:13" s="556" customFormat="1" ht="6" customHeight="1">
      <c r="A13" s="678"/>
      <c r="B13" s="689"/>
      <c r="C13" s="689"/>
      <c r="D13" s="689"/>
      <c r="E13" s="689"/>
      <c r="F13" s="689"/>
      <c r="G13" s="689"/>
      <c r="H13" s="689"/>
    </row>
    <row r="14" spans="1:13" s="556" customFormat="1">
      <c r="A14" s="687"/>
      <c r="B14" s="688"/>
      <c r="C14" s="688"/>
      <c r="D14" s="688"/>
      <c r="E14" s="688"/>
      <c r="F14" s="688"/>
      <c r="G14" s="688" t="s">
        <v>368</v>
      </c>
      <c r="H14" s="689"/>
    </row>
    <row r="15" spans="1:13" s="556" customFormat="1" ht="13.8" thickBot="1">
      <c r="A15" s="690"/>
      <c r="B15" s="691"/>
      <c r="C15" s="691" t="s">
        <v>50</v>
      </c>
      <c r="D15" s="691"/>
      <c r="E15" s="691"/>
      <c r="F15" s="691"/>
      <c r="G15" s="692" t="s">
        <v>167</v>
      </c>
      <c r="H15" s="675"/>
    </row>
    <row r="16" spans="1:13" s="229" customFormat="1" ht="13.8" thickTop="1">
      <c r="A16" s="604"/>
      <c r="B16" s="605"/>
      <c r="C16" s="1196" t="s">
        <v>94</v>
      </c>
      <c r="D16" s="389"/>
      <c r="E16" s="955"/>
      <c r="F16" s="955"/>
      <c r="G16" s="389"/>
      <c r="H16" s="389"/>
    </row>
    <row r="17" spans="1:8" s="229" customFormat="1" ht="27.6">
      <c r="A17" s="443" t="s">
        <v>95</v>
      </c>
      <c r="B17" s="1197">
        <v>2012</v>
      </c>
      <c r="C17" s="1198" t="s">
        <v>696</v>
      </c>
      <c r="D17" s="812"/>
      <c r="E17" s="1049"/>
      <c r="F17" s="1049"/>
      <c r="G17" s="812"/>
      <c r="H17" s="812"/>
    </row>
    <row r="18" spans="1:8" s="443" customFormat="1" ht="26.4">
      <c r="B18" s="1199" t="s">
        <v>80</v>
      </c>
      <c r="C18" s="1038" t="s">
        <v>697</v>
      </c>
      <c r="D18" s="1200"/>
      <c r="E18" s="1201"/>
      <c r="F18" s="1201"/>
      <c r="G18" s="1200"/>
      <c r="H18" s="1200"/>
    </row>
    <row r="19" spans="1:8" s="229" customFormat="1" ht="41.4">
      <c r="A19" s="443"/>
      <c r="B19" s="1202">
        <v>3.101</v>
      </c>
      <c r="C19" s="1198" t="s">
        <v>698</v>
      </c>
      <c r="D19" s="1054"/>
      <c r="E19" s="1055"/>
      <c r="F19" s="1055"/>
      <c r="G19" s="1054"/>
      <c r="H19" s="1054"/>
    </row>
    <row r="20" spans="1:8" s="229" customFormat="1">
      <c r="A20" s="443"/>
      <c r="B20" s="1203" t="s">
        <v>546</v>
      </c>
      <c r="C20" s="1038" t="s">
        <v>392</v>
      </c>
      <c r="D20" s="1042"/>
      <c r="E20" s="1041">
        <v>2243</v>
      </c>
      <c r="F20" s="1043"/>
      <c r="G20" s="1044">
        <f>E20+F20</f>
        <v>2243</v>
      </c>
      <c r="H20" s="1040"/>
    </row>
    <row r="21" spans="1:8" s="229" customFormat="1" ht="41.4">
      <c r="A21" s="443" t="s">
        <v>90</v>
      </c>
      <c r="B21" s="1202">
        <v>3.101</v>
      </c>
      <c r="C21" s="1198" t="s">
        <v>698</v>
      </c>
      <c r="D21" s="1046"/>
      <c r="E21" s="1045">
        <f>E20</f>
        <v>2243</v>
      </c>
      <c r="F21" s="1389">
        <f t="shared" ref="F21:G21" si="0">F20</f>
        <v>0</v>
      </c>
      <c r="G21" s="1045">
        <f t="shared" si="0"/>
        <v>2243</v>
      </c>
      <c r="H21" s="1042"/>
    </row>
    <row r="22" spans="1:8" s="229" customFormat="1" ht="13.8">
      <c r="A22" s="443"/>
      <c r="B22" s="1202"/>
      <c r="C22" s="1198"/>
      <c r="D22" s="1042"/>
      <c r="E22" s="1041"/>
      <c r="F22" s="1450"/>
      <c r="G22" s="1041"/>
      <c r="H22" s="1042"/>
    </row>
    <row r="23" spans="1:8" s="229" customFormat="1" ht="13.95" customHeight="1">
      <c r="A23" s="604"/>
      <c r="B23" s="1204">
        <v>3.1030000000000002</v>
      </c>
      <c r="C23" s="1052" t="s">
        <v>699</v>
      </c>
      <c r="D23" s="1044"/>
      <c r="E23" s="1049"/>
      <c r="F23" s="1049"/>
      <c r="G23" s="1044"/>
      <c r="H23" s="1044"/>
    </row>
    <row r="24" spans="1:8" s="229" customFormat="1" ht="13.95" customHeight="1">
      <c r="A24" s="604"/>
      <c r="B24" s="1205" t="s">
        <v>546</v>
      </c>
      <c r="C24" s="1089" t="s">
        <v>392</v>
      </c>
      <c r="D24" s="1042"/>
      <c r="E24" s="1039">
        <v>5954</v>
      </c>
      <c r="F24" s="1043"/>
      <c r="G24" s="1044">
        <f>E24+F24</f>
        <v>5954</v>
      </c>
      <c r="H24" s="1044"/>
    </row>
    <row r="25" spans="1:8" s="229" customFormat="1" ht="13.95" customHeight="1">
      <c r="A25" s="604" t="s">
        <v>90</v>
      </c>
      <c r="B25" s="1204">
        <v>3.1030000000000002</v>
      </c>
      <c r="C25" s="1052" t="s">
        <v>699</v>
      </c>
      <c r="D25" s="1046"/>
      <c r="E25" s="1045">
        <f>SUM(E24:E24)</f>
        <v>5954</v>
      </c>
      <c r="F25" s="1389">
        <f>SUM(F24:F24)</f>
        <v>0</v>
      </c>
      <c r="G25" s="1045">
        <f>SUM(G24:G24)</f>
        <v>5954</v>
      </c>
      <c r="H25" s="1042"/>
    </row>
    <row r="26" spans="1:8" s="229" customFormat="1" ht="26.4">
      <c r="A26" s="443" t="s">
        <v>90</v>
      </c>
      <c r="B26" s="1199" t="s">
        <v>80</v>
      </c>
      <c r="C26" s="1038" t="s">
        <v>697</v>
      </c>
      <c r="D26" s="1046"/>
      <c r="E26" s="1045">
        <f>E25+E21</f>
        <v>8197</v>
      </c>
      <c r="F26" s="1389">
        <f>F25+F21</f>
        <v>0</v>
      </c>
      <c r="G26" s="1045">
        <f>G25+G21</f>
        <v>8197</v>
      </c>
      <c r="H26" s="1042"/>
    </row>
    <row r="27" spans="1:8" s="229" customFormat="1" ht="27.6">
      <c r="A27" s="1097" t="s">
        <v>90</v>
      </c>
      <c r="B27" s="1206">
        <v>2012</v>
      </c>
      <c r="C27" s="1207" t="s">
        <v>696</v>
      </c>
      <c r="D27" s="1048"/>
      <c r="E27" s="1047">
        <f>E26</f>
        <v>8197</v>
      </c>
      <c r="F27" s="1390">
        <f t="shared" ref="F27:G27" si="1">F26</f>
        <v>0</v>
      </c>
      <c r="G27" s="1047">
        <f t="shared" si="1"/>
        <v>8197</v>
      </c>
      <c r="H27" s="1042"/>
    </row>
    <row r="28" spans="1:8" s="229" customFormat="1">
      <c r="A28" s="2015" t="s">
        <v>90</v>
      </c>
      <c r="B28" s="1208"/>
      <c r="C28" s="451" t="s">
        <v>94</v>
      </c>
      <c r="D28" s="1046"/>
      <c r="E28" s="1045">
        <f>E27</f>
        <v>8197</v>
      </c>
      <c r="F28" s="1389">
        <f t="shared" ref="F28:G28" si="2">F27</f>
        <v>0</v>
      </c>
      <c r="G28" s="1045">
        <f t="shared" si="2"/>
        <v>8197</v>
      </c>
      <c r="H28" s="1042"/>
    </row>
    <row r="29" spans="1:8" s="1210" customFormat="1" ht="13.8">
      <c r="A29" s="2015" t="s">
        <v>90</v>
      </c>
      <c r="B29" s="1208"/>
      <c r="C29" s="1209" t="s">
        <v>119</v>
      </c>
      <c r="D29" s="1046"/>
      <c r="E29" s="1045">
        <f>E28</f>
        <v>8197</v>
      </c>
      <c r="F29" s="1389">
        <f t="shared" ref="F29:G29" si="3">F28</f>
        <v>0</v>
      </c>
      <c r="G29" s="1045">
        <f t="shared" si="3"/>
        <v>8197</v>
      </c>
      <c r="H29" s="1042"/>
    </row>
    <row r="30" spans="1:8" s="1210" customFormat="1" ht="13.8">
      <c r="A30" s="1815"/>
      <c r="B30" s="605"/>
      <c r="C30" s="1816"/>
      <c r="D30" s="1042"/>
      <c r="E30" s="1041"/>
      <c r="F30" s="1450"/>
      <c r="G30" s="1041"/>
      <c r="H30" s="1042"/>
    </row>
    <row r="31" spans="1:8" s="527" customFormat="1" ht="16.2" customHeight="1">
      <c r="A31" s="1415" t="s">
        <v>800</v>
      </c>
      <c r="B31" s="1297"/>
      <c r="C31" s="1297"/>
      <c r="D31" s="551"/>
      <c r="E31" s="553"/>
      <c r="F31" s="553"/>
      <c r="G31" s="553"/>
      <c r="H31" s="553"/>
    </row>
    <row r="32" spans="1:8">
      <c r="H32" s="694"/>
    </row>
    <row r="33" spans="1:13">
      <c r="C33" s="579"/>
      <c r="D33" s="740"/>
      <c r="E33" s="741"/>
      <c r="F33" s="740"/>
      <c r="G33" s="562"/>
      <c r="H33" s="562"/>
    </row>
    <row r="34" spans="1:13">
      <c r="C34" s="579"/>
      <c r="D34" s="569"/>
      <c r="E34" s="569"/>
      <c r="F34" s="569"/>
      <c r="G34" s="569"/>
      <c r="H34" s="569"/>
    </row>
    <row r="35" spans="1:13">
      <c r="C35" s="579"/>
      <c r="D35" s="569"/>
      <c r="E35" s="569"/>
      <c r="F35" s="569"/>
      <c r="G35" s="569"/>
      <c r="H35" s="569"/>
    </row>
    <row r="36" spans="1:13">
      <c r="C36" s="579"/>
      <c r="D36" s="2142"/>
      <c r="E36" s="694"/>
      <c r="F36" s="2142"/>
      <c r="G36" s="694"/>
      <c r="H36" s="536"/>
    </row>
    <row r="37" spans="1:13">
      <c r="C37" s="742"/>
      <c r="D37" s="1535"/>
      <c r="E37" s="1535"/>
      <c r="F37" s="1535"/>
      <c r="G37" s="1535"/>
      <c r="H37" s="1535"/>
    </row>
    <row r="38" spans="1:13">
      <c r="C38" s="743"/>
      <c r="D38" s="1535"/>
      <c r="E38" s="1535"/>
      <c r="F38" s="1535"/>
      <c r="G38" s="1535"/>
      <c r="H38" s="1535"/>
    </row>
    <row r="39" spans="1:13">
      <c r="C39" s="743"/>
      <c r="D39" s="1535"/>
      <c r="E39" s="1535"/>
      <c r="F39" s="1535"/>
      <c r="G39" s="1535"/>
      <c r="H39" s="1535"/>
    </row>
    <row r="40" spans="1:13">
      <c r="C40" s="743"/>
      <c r="D40" s="1535"/>
      <c r="E40" s="1535"/>
      <c r="F40" s="1535"/>
      <c r="G40" s="1535"/>
      <c r="H40" s="1535"/>
    </row>
    <row r="41" spans="1:13">
      <c r="C41" s="743"/>
      <c r="D41" s="1535"/>
      <c r="E41" s="1535"/>
      <c r="F41" s="1535"/>
      <c r="G41" s="1535"/>
      <c r="H41" s="1535"/>
    </row>
    <row r="42" spans="1:13">
      <c r="C42" s="743"/>
      <c r="D42" s="1535"/>
      <c r="E42" s="1535"/>
      <c r="F42" s="1535"/>
      <c r="G42" s="1535"/>
      <c r="H42" s="1535"/>
    </row>
    <row r="43" spans="1:13">
      <c r="C43" s="579"/>
      <c r="F43" s="562"/>
      <c r="G43" s="562"/>
      <c r="H43" s="562"/>
    </row>
    <row r="44" spans="1:13">
      <c r="F44" s="562"/>
      <c r="G44" s="562"/>
      <c r="H44" s="562"/>
      <c r="M44" s="559"/>
    </row>
    <row r="45" spans="1:13">
      <c r="F45" s="562"/>
      <c r="G45" s="562"/>
      <c r="H45" s="562"/>
      <c r="M45" s="559"/>
    </row>
    <row r="46" spans="1:13" s="522" customFormat="1">
      <c r="A46" s="697"/>
      <c r="B46" s="698"/>
      <c r="C46" s="699"/>
      <c r="D46" s="700"/>
      <c r="E46" s="700"/>
      <c r="F46" s="700"/>
      <c r="G46" s="700"/>
      <c r="H46" s="700"/>
    </row>
    <row r="47" spans="1:13" s="522" customFormat="1">
      <c r="A47" s="697"/>
      <c r="B47" s="702"/>
      <c r="C47" s="699"/>
      <c r="D47" s="700"/>
      <c r="E47" s="700"/>
      <c r="F47" s="592"/>
      <c r="G47" s="592"/>
      <c r="H47" s="592"/>
    </row>
    <row r="58" spans="1:8" s="522" customFormat="1" ht="6.9" customHeight="1">
      <c r="A58" s="704"/>
      <c r="B58" s="744"/>
      <c r="C58" s="566"/>
      <c r="D58" s="745"/>
      <c r="E58" s="745"/>
      <c r="F58" s="745"/>
      <c r="G58" s="745"/>
      <c r="H58" s="745"/>
    </row>
    <row r="59" spans="1:8" s="522" customFormat="1">
      <c r="A59" s="704"/>
      <c r="B59" s="705"/>
      <c r="C59" s="566"/>
      <c r="D59" s="524"/>
      <c r="E59" s="524"/>
      <c r="F59" s="524"/>
      <c r="G59" s="524"/>
      <c r="H59" s="524"/>
    </row>
    <row r="60" spans="1:8" s="522" customFormat="1">
      <c r="A60" s="706"/>
      <c r="B60" s="707"/>
      <c r="C60" s="540"/>
      <c r="D60" s="577"/>
      <c r="E60" s="577"/>
      <c r="F60" s="577"/>
      <c r="G60" s="577"/>
      <c r="H60" s="577"/>
    </row>
    <row r="61" spans="1:8" s="522" customFormat="1">
      <c r="A61" s="706"/>
      <c r="B61" s="708"/>
      <c r="C61" s="578"/>
      <c r="D61" s="577"/>
      <c r="E61" s="577"/>
      <c r="F61" s="577"/>
      <c r="G61" s="577"/>
      <c r="H61" s="577"/>
    </row>
    <row r="62" spans="1:8" s="522" customFormat="1">
      <c r="A62" s="706"/>
      <c r="B62" s="709"/>
      <c r="C62" s="710"/>
      <c r="D62" s="577"/>
      <c r="E62" s="577"/>
      <c r="F62" s="577"/>
      <c r="G62" s="577"/>
      <c r="H62" s="577"/>
    </row>
    <row r="63" spans="1:8" s="522" customFormat="1">
      <c r="A63" s="706"/>
      <c r="B63" s="714"/>
      <c r="C63" s="710"/>
      <c r="D63" s="552"/>
      <c r="E63" s="552"/>
      <c r="F63" s="552"/>
      <c r="G63" s="746"/>
      <c r="H63" s="746"/>
    </row>
    <row r="64" spans="1:8" s="522" customFormat="1">
      <c r="A64" s="706"/>
      <c r="B64" s="714"/>
      <c r="C64" s="710"/>
      <c r="D64" s="552"/>
      <c r="E64" s="552"/>
      <c r="F64" s="552"/>
      <c r="G64" s="746"/>
      <c r="H64" s="746"/>
    </row>
    <row r="65" spans="1:8" s="522" customFormat="1">
      <c r="A65" s="706"/>
      <c r="B65" s="714"/>
      <c r="C65" s="710"/>
      <c r="D65" s="544"/>
      <c r="E65" s="552"/>
      <c r="F65" s="544"/>
      <c r="G65" s="715"/>
      <c r="H65" s="715"/>
    </row>
    <row r="66" spans="1:8" s="522" customFormat="1">
      <c r="A66" s="706"/>
      <c r="B66" s="714"/>
      <c r="C66" s="540"/>
      <c r="D66" s="539"/>
      <c r="E66" s="553"/>
      <c r="F66" s="539"/>
      <c r="G66" s="715"/>
      <c r="H66" s="715"/>
    </row>
    <row r="67" spans="1:8" s="522" customFormat="1">
      <c r="A67" s="706"/>
      <c r="B67" s="714"/>
      <c r="C67" s="710"/>
      <c r="D67" s="543"/>
      <c r="E67" s="543"/>
      <c r="F67" s="543"/>
      <c r="G67" s="715"/>
      <c r="H67" s="715"/>
    </row>
    <row r="68" spans="1:8" s="522" customFormat="1">
      <c r="A68" s="706"/>
      <c r="B68" s="714"/>
      <c r="C68" s="540"/>
      <c r="D68" s="544"/>
      <c r="E68" s="543"/>
      <c r="F68" s="544"/>
      <c r="G68" s="716"/>
      <c r="H68" s="716"/>
    </row>
    <row r="69" spans="1:8" s="522" customFormat="1">
      <c r="A69" s="711"/>
      <c r="B69" s="717"/>
      <c r="C69" s="540"/>
      <c r="D69" s="718"/>
      <c r="E69" s="718"/>
      <c r="F69" s="718"/>
      <c r="G69" s="718"/>
      <c r="H69" s="718"/>
    </row>
    <row r="70" spans="1:8" s="522" customFormat="1" ht="9.9" customHeight="1">
      <c r="A70" s="711"/>
      <c r="B70" s="717"/>
      <c r="C70" s="540"/>
      <c r="D70" s="719"/>
      <c r="E70" s="719"/>
      <c r="F70" s="719"/>
      <c r="G70" s="719"/>
      <c r="H70" s="719"/>
    </row>
    <row r="71" spans="1:8" s="522" customFormat="1">
      <c r="A71" s="720"/>
      <c r="B71" s="717"/>
      <c r="C71" s="540"/>
      <c r="D71" s="571"/>
      <c r="E71" s="571"/>
      <c r="F71" s="571"/>
      <c r="G71" s="571"/>
      <c r="H71" s="571"/>
    </row>
    <row r="72" spans="1:8" s="522" customFormat="1">
      <c r="A72" s="720"/>
      <c r="B72" s="574"/>
      <c r="C72" s="540"/>
      <c r="D72" s="546"/>
      <c r="E72" s="539"/>
      <c r="F72" s="546"/>
      <c r="G72" s="546"/>
      <c r="H72" s="546"/>
    </row>
    <row r="73" spans="1:8" s="522" customFormat="1">
      <c r="A73" s="720"/>
      <c r="B73" s="574"/>
      <c r="C73" s="540"/>
      <c r="D73" s="539"/>
      <c r="E73" s="539"/>
      <c r="F73" s="539"/>
      <c r="G73" s="546"/>
      <c r="H73" s="546"/>
    </row>
    <row r="74" spans="1:8" s="522" customFormat="1">
      <c r="A74" s="720"/>
      <c r="B74" s="574"/>
      <c r="C74" s="540"/>
      <c r="D74" s="538"/>
      <c r="E74" s="537"/>
      <c r="F74" s="537"/>
      <c r="G74" s="537"/>
      <c r="H74" s="537"/>
    </row>
    <row r="75" spans="1:8" s="522" customFormat="1">
      <c r="A75" s="711"/>
      <c r="B75" s="717"/>
      <c r="C75" s="540"/>
      <c r="D75" s="538"/>
      <c r="E75" s="537"/>
      <c r="F75" s="538"/>
      <c r="G75" s="538"/>
      <c r="H75" s="538"/>
    </row>
    <row r="76" spans="1:8" s="522" customFormat="1" ht="9.9" customHeight="1">
      <c r="A76" s="706"/>
      <c r="B76" s="709"/>
      <c r="C76" s="710"/>
      <c r="D76" s="547"/>
      <c r="E76" s="547"/>
      <c r="F76" s="547"/>
      <c r="G76" s="547"/>
      <c r="H76" s="547"/>
    </row>
    <row r="77" spans="1:8" s="522" customFormat="1">
      <c r="A77" s="711"/>
      <c r="B77" s="717"/>
      <c r="C77" s="540"/>
      <c r="D77" s="546"/>
      <c r="E77" s="546"/>
      <c r="F77" s="546"/>
      <c r="G77" s="546"/>
      <c r="H77" s="546"/>
    </row>
    <row r="78" spans="1:8" s="522" customFormat="1">
      <c r="A78" s="711"/>
      <c r="B78" s="574"/>
      <c r="C78" s="540"/>
      <c r="D78" s="546"/>
      <c r="E78" s="539"/>
      <c r="F78" s="546"/>
      <c r="G78" s="546"/>
      <c r="H78" s="546"/>
    </row>
    <row r="79" spans="1:8" s="522" customFormat="1">
      <c r="A79" s="711"/>
      <c r="B79" s="574"/>
      <c r="C79" s="540"/>
      <c r="D79" s="539"/>
      <c r="E79" s="539"/>
      <c r="F79" s="539"/>
      <c r="G79" s="539"/>
      <c r="H79" s="539"/>
    </row>
    <row r="80" spans="1:8" s="522" customFormat="1">
      <c r="A80" s="712"/>
      <c r="B80" s="713"/>
      <c r="C80" s="573"/>
      <c r="D80" s="537"/>
      <c r="E80" s="537"/>
      <c r="F80" s="537"/>
      <c r="G80" s="537"/>
      <c r="H80" s="537"/>
    </row>
    <row r="81" spans="1:8" s="522" customFormat="1">
      <c r="A81" s="711"/>
      <c r="B81" s="717"/>
      <c r="C81" s="540"/>
      <c r="D81" s="538"/>
      <c r="E81" s="537"/>
      <c r="F81" s="538"/>
      <c r="G81" s="538"/>
      <c r="H81" s="538"/>
    </row>
    <row r="82" spans="1:8" s="522" customFormat="1">
      <c r="A82" s="711"/>
      <c r="B82" s="575"/>
      <c r="C82" s="550"/>
      <c r="D82" s="538"/>
      <c r="E82" s="538"/>
      <c r="F82" s="538"/>
      <c r="G82" s="538"/>
      <c r="H82" s="538"/>
    </row>
    <row r="83" spans="1:8" s="522" customFormat="1">
      <c r="A83" s="721"/>
      <c r="B83" s="722"/>
      <c r="C83" s="723"/>
      <c r="D83" s="567"/>
      <c r="E83" s="567"/>
      <c r="F83" s="542"/>
      <c r="G83" s="567"/>
      <c r="H83" s="567"/>
    </row>
    <row r="84" spans="1:8" s="522" customFormat="1">
      <c r="A84" s="747"/>
      <c r="B84" s="748"/>
      <c r="C84" s="568"/>
      <c r="D84" s="567"/>
      <c r="E84" s="567"/>
      <c r="F84" s="567"/>
      <c r="G84" s="567"/>
      <c r="H84" s="567"/>
    </row>
    <row r="85" spans="1:8" s="522" customFormat="1" ht="9.9" customHeight="1">
      <c r="A85" s="704"/>
      <c r="B85" s="744"/>
      <c r="C85" s="566"/>
      <c r="D85" s="565"/>
      <c r="E85" s="565"/>
      <c r="F85" s="546"/>
      <c r="G85" s="565"/>
      <c r="H85" s="565"/>
    </row>
    <row r="86" spans="1:8" s="522" customFormat="1">
      <c r="A86" s="696"/>
      <c r="B86" s="701"/>
      <c r="C86" s="729"/>
      <c r="D86" s="728"/>
      <c r="E86" s="728"/>
      <c r="F86" s="728"/>
      <c r="G86" s="728"/>
      <c r="H86" s="728"/>
    </row>
    <row r="87" spans="1:8" s="522" customFormat="1">
      <c r="A87" s="706"/>
      <c r="B87" s="724"/>
      <c r="C87" s="725"/>
      <c r="D87" s="728"/>
      <c r="E87" s="728"/>
      <c r="F87" s="728"/>
      <c r="G87" s="728"/>
      <c r="H87" s="728"/>
    </row>
    <row r="88" spans="1:8" s="522" customFormat="1">
      <c r="A88" s="696"/>
      <c r="B88" s="726"/>
      <c r="C88" s="727"/>
      <c r="D88" s="728"/>
      <c r="E88" s="728"/>
      <c r="F88" s="728"/>
      <c r="G88" s="728"/>
      <c r="H88" s="728"/>
    </row>
    <row r="89" spans="1:8" s="522" customFormat="1">
      <c r="A89" s="696"/>
      <c r="B89" s="708"/>
      <c r="C89" s="729"/>
      <c r="D89" s="728"/>
      <c r="E89" s="728"/>
      <c r="F89" s="728"/>
      <c r="G89" s="728"/>
      <c r="H89" s="728"/>
    </row>
    <row r="90" spans="1:8" s="522" customFormat="1">
      <c r="A90" s="696"/>
      <c r="B90" s="701"/>
      <c r="C90" s="749"/>
      <c r="D90" s="728"/>
      <c r="E90" s="728"/>
      <c r="F90" s="728"/>
      <c r="G90" s="728"/>
      <c r="H90" s="728"/>
    </row>
    <row r="91" spans="1:8" s="522" customFormat="1">
      <c r="A91" s="696"/>
      <c r="B91" s="572"/>
      <c r="C91" s="540"/>
      <c r="D91" s="544"/>
      <c r="E91" s="544"/>
      <c r="F91" s="543"/>
      <c r="G91" s="544"/>
      <c r="H91" s="544"/>
    </row>
    <row r="92" spans="1:8" s="522" customFormat="1">
      <c r="A92" s="696"/>
      <c r="B92" s="701"/>
      <c r="C92" s="750"/>
      <c r="D92" s="545"/>
      <c r="E92" s="545"/>
      <c r="F92" s="542"/>
      <c r="G92" s="545"/>
      <c r="H92" s="545"/>
    </row>
    <row r="93" spans="1:8" s="522" customFormat="1" ht="9.9" customHeight="1">
      <c r="A93" s="704"/>
      <c r="B93" s="572"/>
      <c r="C93" s="540"/>
      <c r="D93" s="592"/>
      <c r="E93" s="592"/>
      <c r="F93" s="592"/>
      <c r="G93" s="592"/>
      <c r="H93" s="592"/>
    </row>
    <row r="94" spans="1:8" s="522" customFormat="1">
      <c r="A94" s="704"/>
      <c r="B94" s="731"/>
      <c r="C94" s="549"/>
      <c r="D94" s="592"/>
      <c r="E94" s="592"/>
      <c r="F94" s="592"/>
      <c r="G94" s="592"/>
      <c r="H94" s="592"/>
    </row>
    <row r="95" spans="1:8" s="522" customFormat="1">
      <c r="A95" s="704"/>
      <c r="B95" s="572"/>
      <c r="C95" s="540"/>
      <c r="D95" s="539"/>
      <c r="E95" s="539"/>
      <c r="F95" s="546"/>
      <c r="G95" s="539"/>
      <c r="H95" s="539"/>
    </row>
    <row r="96" spans="1:8" s="522" customFormat="1">
      <c r="A96" s="704"/>
      <c r="B96" s="572"/>
      <c r="C96" s="540"/>
      <c r="D96" s="539"/>
      <c r="E96" s="539"/>
      <c r="F96" s="539"/>
      <c r="G96" s="539"/>
      <c r="H96" s="539"/>
    </row>
    <row r="97" spans="1:13" s="522" customFormat="1">
      <c r="A97" s="730"/>
      <c r="B97" s="731"/>
      <c r="C97" s="549"/>
      <c r="D97" s="545"/>
      <c r="E97" s="545"/>
      <c r="F97" s="542"/>
      <c r="G97" s="545"/>
      <c r="H97" s="545"/>
    </row>
    <row r="98" spans="1:13" s="522" customFormat="1">
      <c r="A98" s="704"/>
      <c r="B98" s="575"/>
      <c r="C98" s="566"/>
      <c r="D98" s="537"/>
      <c r="E98" s="537"/>
      <c r="F98" s="538"/>
      <c r="G98" s="537"/>
      <c r="H98" s="537"/>
    </row>
    <row r="99" spans="1:13" s="522" customFormat="1">
      <c r="A99" s="704"/>
      <c r="B99" s="732"/>
      <c r="C99" s="548"/>
      <c r="D99" s="537"/>
      <c r="E99" s="537"/>
      <c r="F99" s="538"/>
      <c r="G99" s="537"/>
      <c r="H99" s="537"/>
    </row>
    <row r="100" spans="1:13" s="522" customFormat="1">
      <c r="A100" s="711"/>
      <c r="B100" s="733"/>
      <c r="C100" s="554"/>
      <c r="D100" s="545"/>
      <c r="E100" s="545"/>
      <c r="F100" s="542"/>
      <c r="G100" s="545"/>
      <c r="H100" s="545"/>
    </row>
    <row r="101" spans="1:13" s="522" customFormat="1" ht="9.9" customHeight="1">
      <c r="A101" s="711"/>
      <c r="B101" s="733"/>
      <c r="C101" s="554"/>
      <c r="D101" s="546"/>
      <c r="E101" s="539"/>
      <c r="F101" s="546"/>
      <c r="G101" s="546"/>
      <c r="H101" s="546"/>
    </row>
    <row r="102" spans="1:13" s="522" customFormat="1">
      <c r="A102" s="734"/>
      <c r="B102" s="698"/>
      <c r="C102" s="735"/>
      <c r="D102" s="700"/>
      <c r="E102" s="700"/>
      <c r="F102" s="700"/>
      <c r="G102" s="700"/>
      <c r="H102" s="700"/>
    </row>
    <row r="103" spans="1:13" s="522" customFormat="1">
      <c r="A103" s="736"/>
      <c r="B103" s="737"/>
      <c r="C103" s="738"/>
      <c r="D103" s="700"/>
      <c r="E103" s="700"/>
      <c r="F103" s="700"/>
      <c r="G103" s="700"/>
      <c r="H103" s="700"/>
    </row>
    <row r="104" spans="1:13" s="522" customFormat="1">
      <c r="A104" s="736"/>
      <c r="B104" s="739"/>
      <c r="C104" s="735"/>
      <c r="D104" s="700"/>
      <c r="E104" s="700"/>
      <c r="F104" s="700"/>
      <c r="G104" s="700"/>
      <c r="H104" s="700"/>
    </row>
    <row r="105" spans="1:13" s="522" customFormat="1">
      <c r="A105" s="736"/>
      <c r="B105" s="703"/>
      <c r="C105" s="738"/>
      <c r="D105" s="700"/>
      <c r="E105" s="700"/>
      <c r="F105" s="700"/>
      <c r="G105" s="700"/>
      <c r="H105" s="700"/>
    </row>
    <row r="106" spans="1:13" s="522" customFormat="1">
      <c r="A106" s="703"/>
      <c r="B106" s="703"/>
      <c r="C106" s="738"/>
      <c r="D106" s="553"/>
      <c r="E106" s="551"/>
      <c r="F106" s="551"/>
      <c r="G106" s="553"/>
      <c r="H106" s="553"/>
    </row>
    <row r="107" spans="1:13" s="522" customFormat="1">
      <c r="A107" s="736"/>
      <c r="B107" s="739"/>
      <c r="C107" s="735"/>
      <c r="D107" s="564"/>
      <c r="E107" s="555"/>
      <c r="F107" s="555"/>
      <c r="G107" s="564"/>
      <c r="H107" s="564"/>
    </row>
    <row r="108" spans="1:13" s="522" customFormat="1">
      <c r="A108" s="736"/>
      <c r="B108" s="737"/>
      <c r="C108" s="738"/>
      <c r="D108" s="564"/>
      <c r="E108" s="555"/>
      <c r="F108" s="555"/>
      <c r="G108" s="564"/>
      <c r="H108" s="564"/>
    </row>
    <row r="109" spans="1:13" s="522" customFormat="1">
      <c r="A109" s="736"/>
      <c r="B109" s="698"/>
      <c r="C109" s="735"/>
      <c r="D109" s="564"/>
      <c r="E109" s="555"/>
      <c r="F109" s="555"/>
      <c r="G109" s="564"/>
      <c r="H109" s="564"/>
    </row>
    <row r="110" spans="1:13">
      <c r="F110" s="562"/>
      <c r="G110" s="562"/>
      <c r="H110" s="562"/>
      <c r="M110" s="559"/>
    </row>
    <row r="111" spans="1:13">
      <c r="F111" s="562"/>
      <c r="G111" s="562"/>
      <c r="H111" s="562"/>
      <c r="M111" s="559"/>
    </row>
    <row r="112" spans="1:13">
      <c r="F112" s="562"/>
      <c r="G112" s="562"/>
      <c r="H112" s="562"/>
      <c r="M112" s="559"/>
    </row>
    <row r="113" spans="6:13">
      <c r="F113" s="562"/>
      <c r="G113" s="562"/>
      <c r="H113" s="562"/>
      <c r="M113" s="559"/>
    </row>
    <row r="114" spans="6:13">
      <c r="F114" s="562"/>
      <c r="G114" s="562"/>
      <c r="H114" s="562"/>
      <c r="M114" s="559"/>
    </row>
    <row r="115" spans="6:13">
      <c r="F115" s="562"/>
      <c r="G115" s="562"/>
      <c r="H115" s="562"/>
      <c r="M115" s="559"/>
    </row>
    <row r="116" spans="6:13">
      <c r="F116" s="562"/>
      <c r="G116" s="562"/>
      <c r="H116" s="562"/>
      <c r="M116" s="559"/>
    </row>
  </sheetData>
  <mergeCells count="3">
    <mergeCell ref="A1:G1"/>
    <mergeCell ref="A2:G2"/>
    <mergeCell ref="A3:G3"/>
  </mergeCells>
  <printOptions horizontalCentered="1"/>
  <pageMargins left="0.78740157480314965" right="0.78740157480314965" top="0.78740157480314965" bottom="4.1338582677165361" header="0.51181102362204722" footer="3.5433070866141736"/>
  <pageSetup paperSize="9" scale="93" firstPageNumber="18" fitToHeight="0" orientation="portrait" blackAndWhite="1" useFirstPageNumber="1" r:id="rId1"/>
  <headerFooter alignWithMargins="0">
    <oddHeader xml:space="preserve">&amp;C   </oddHeader>
    <oddFooter>&amp;C&amp;"Times New Roman,Bold"   &amp;P</oddFooter>
  </headerFooter>
</worksheet>
</file>

<file path=xl/worksheets/sheet13.xml><?xml version="1.0" encoding="utf-8"?>
<worksheet xmlns="http://schemas.openxmlformats.org/spreadsheetml/2006/main" xmlns:r="http://schemas.openxmlformats.org/officeDocument/2006/relationships">
  <sheetPr syncVertical="1" syncRef="A85" transitionEvaluation="1" codeName="Sheet15">
    <tabColor rgb="FFFFFF00"/>
  </sheetPr>
  <dimension ref="A1:XDS146"/>
  <sheetViews>
    <sheetView tabSelected="1" view="pageBreakPreview" topLeftCell="A85" zoomScaleNormal="98" zoomScaleSheetLayoutView="100" workbookViewId="0">
      <selection activeCell="B93" sqref="B93"/>
    </sheetView>
  </sheetViews>
  <sheetFormatPr defaultColWidth="11" defaultRowHeight="13.2"/>
  <cols>
    <col min="1" max="1" width="5.6640625" style="1755" customWidth="1"/>
    <col min="2" max="2" width="7.6640625" style="60" customWidth="1"/>
    <col min="3" max="3" width="32.6640625" style="78" customWidth="1"/>
    <col min="4" max="4" width="7.6640625" style="16" customWidth="1"/>
    <col min="5" max="5" width="8.33203125" style="16" customWidth="1"/>
    <col min="6" max="6" width="8.33203125" style="15" customWidth="1"/>
    <col min="7" max="7" width="9.6640625" style="15" customWidth="1"/>
    <col min="8" max="8" width="3.33203125" style="232" customWidth="1"/>
    <col min="9" max="16384" width="11" style="15"/>
  </cols>
  <sheetData>
    <row r="1" spans="1:8" ht="14.1" customHeight="1">
      <c r="A1" s="2194" t="s">
        <v>123</v>
      </c>
      <c r="B1" s="2194"/>
      <c r="C1" s="2194"/>
      <c r="D1" s="2194"/>
      <c r="E1" s="2194"/>
      <c r="F1" s="2194"/>
      <c r="G1" s="2194"/>
      <c r="H1" s="1548"/>
    </row>
    <row r="2" spans="1:8" ht="14.1" customHeight="1">
      <c r="A2" s="2194" t="s">
        <v>124</v>
      </c>
      <c r="B2" s="2194"/>
      <c r="C2" s="2194"/>
      <c r="D2" s="2194"/>
      <c r="E2" s="2194"/>
      <c r="F2" s="2194"/>
      <c r="G2" s="2194"/>
      <c r="H2" s="1548"/>
    </row>
    <row r="3" spans="1:8" ht="14.1" customHeight="1">
      <c r="A3" s="2173" t="s">
        <v>726</v>
      </c>
      <c r="B3" s="2173"/>
      <c r="C3" s="2173"/>
      <c r="D3" s="2173"/>
      <c r="E3" s="2173"/>
      <c r="F3" s="2173"/>
      <c r="G3" s="2173"/>
      <c r="H3" s="1544"/>
    </row>
    <row r="4" spans="1:8" ht="14.1" customHeight="1">
      <c r="A4" s="37"/>
      <c r="B4" s="2174"/>
      <c r="C4" s="2174"/>
      <c r="D4" s="2174"/>
      <c r="E4" s="2174"/>
      <c r="F4" s="2174"/>
      <c r="G4" s="2174"/>
      <c r="H4" s="593"/>
    </row>
    <row r="5" spans="1:8" ht="14.1" customHeight="1">
      <c r="A5" s="37"/>
      <c r="B5" s="33"/>
      <c r="C5" s="33"/>
      <c r="D5" s="39"/>
      <c r="E5" s="40" t="s">
        <v>28</v>
      </c>
      <c r="F5" s="40" t="s">
        <v>29</v>
      </c>
      <c r="G5" s="40" t="s">
        <v>167</v>
      </c>
      <c r="H5" s="44"/>
    </row>
    <row r="6" spans="1:8" ht="13.95" customHeight="1">
      <c r="A6" s="37"/>
      <c r="B6" s="45" t="s">
        <v>30</v>
      </c>
      <c r="C6" s="33" t="s">
        <v>31</v>
      </c>
      <c r="D6" s="42" t="s">
        <v>91</v>
      </c>
      <c r="E6" s="35">
        <v>2656878</v>
      </c>
      <c r="F6" s="35">
        <v>460714</v>
      </c>
      <c r="G6" s="35">
        <f>SUM(E6:F6)</f>
        <v>3117592</v>
      </c>
      <c r="H6" s="42"/>
    </row>
    <row r="7" spans="1:8" ht="14.1" customHeight="1">
      <c r="A7" s="37"/>
      <c r="B7" s="41" t="s">
        <v>32</v>
      </c>
      <c r="C7" s="43" t="s">
        <v>33</v>
      </c>
      <c r="D7" s="44"/>
      <c r="E7" s="36"/>
      <c r="F7" s="36"/>
      <c r="G7" s="36"/>
      <c r="H7" s="44"/>
    </row>
    <row r="8" spans="1:8">
      <c r="A8" s="37"/>
      <c r="B8" s="41"/>
      <c r="C8" s="43" t="s">
        <v>163</v>
      </c>
      <c r="D8" s="44" t="s">
        <v>91</v>
      </c>
      <c r="E8" s="36">
        <f>G77</f>
        <v>364610</v>
      </c>
      <c r="F8" s="625">
        <f>G109</f>
        <v>610500</v>
      </c>
      <c r="G8" s="36">
        <f>SUM(E8:F8)</f>
        <v>975110</v>
      </c>
      <c r="H8" s="44"/>
    </row>
    <row r="9" spans="1:8">
      <c r="A9" s="37"/>
      <c r="B9" s="45" t="s">
        <v>90</v>
      </c>
      <c r="C9" s="33" t="s">
        <v>47</v>
      </c>
      <c r="D9" s="46" t="s">
        <v>91</v>
      </c>
      <c r="E9" s="47">
        <f>SUM(E6:E8)</f>
        <v>3021488</v>
      </c>
      <c r="F9" s="47">
        <f>SUM(F6:F8)</f>
        <v>1071214</v>
      </c>
      <c r="G9" s="47">
        <f>SUM(E9:F9)</f>
        <v>4092702</v>
      </c>
      <c r="H9" s="42"/>
    </row>
    <row r="10" spans="1:8" ht="14.1" customHeight="1">
      <c r="A10" s="37"/>
      <c r="B10" s="41"/>
      <c r="C10" s="33"/>
      <c r="D10" s="34"/>
      <c r="E10" s="34"/>
      <c r="F10" s="42"/>
      <c r="G10" s="34"/>
      <c r="H10" s="42"/>
    </row>
    <row r="11" spans="1:8" ht="14.1" customHeight="1">
      <c r="A11" s="35"/>
      <c r="B11" s="642" t="s">
        <v>48</v>
      </c>
      <c r="C11" s="34" t="s">
        <v>49</v>
      </c>
      <c r="D11" s="34"/>
      <c r="E11" s="34"/>
      <c r="F11" s="42"/>
      <c r="G11" s="34"/>
      <c r="H11" s="42"/>
    </row>
    <row r="12" spans="1:8" s="1" customFormat="1">
      <c r="A12" s="2"/>
      <c r="B12" s="3"/>
      <c r="C12" s="283"/>
      <c r="D12" s="582"/>
      <c r="E12" s="582"/>
      <c r="F12" s="582"/>
      <c r="G12" s="582"/>
      <c r="H12" s="1545"/>
    </row>
    <row r="13" spans="1:8" s="1" customFormat="1" ht="13.8" thickBot="1">
      <c r="A13" s="49"/>
      <c r="B13" s="2169" t="s">
        <v>155</v>
      </c>
      <c r="C13" s="2169"/>
      <c r="D13" s="2169"/>
      <c r="E13" s="2169"/>
      <c r="F13" s="2169"/>
      <c r="G13" s="2169"/>
      <c r="H13" s="594"/>
    </row>
    <row r="14" spans="1:8" s="1" customFormat="1" ht="14.4" thickTop="1" thickBot="1">
      <c r="A14" s="49"/>
      <c r="B14" s="282"/>
      <c r="C14" s="282" t="s">
        <v>50</v>
      </c>
      <c r="D14" s="282"/>
      <c r="E14" s="282"/>
      <c r="F14" s="282"/>
      <c r="G14" s="50" t="s">
        <v>167</v>
      </c>
      <c r="H14" s="44"/>
    </row>
    <row r="15" spans="1:8" ht="13.8" thickTop="1">
      <c r="A15" s="17"/>
      <c r="B15" s="18"/>
      <c r="C15" s="19" t="s">
        <v>94</v>
      </c>
      <c r="D15" s="20"/>
      <c r="E15" s="865"/>
      <c r="F15" s="865"/>
      <c r="G15" s="20"/>
      <c r="H15" s="1586"/>
    </row>
    <row r="16" spans="1:8" ht="13.2" customHeight="1">
      <c r="A16" s="17" t="s">
        <v>95</v>
      </c>
      <c r="B16" s="23">
        <v>2210</v>
      </c>
      <c r="C16" s="24" t="s">
        <v>125</v>
      </c>
      <c r="D16" s="21"/>
      <c r="E16" s="865"/>
      <c r="F16" s="865"/>
      <c r="G16" s="21"/>
      <c r="H16" s="1586"/>
    </row>
    <row r="17" spans="1:8" ht="13.2" customHeight="1">
      <c r="A17" s="17"/>
      <c r="B17" s="25">
        <v>1</v>
      </c>
      <c r="C17" s="26" t="s">
        <v>126</v>
      </c>
      <c r="D17" s="21"/>
      <c r="E17" s="865"/>
      <c r="F17" s="2066"/>
      <c r="G17" s="21"/>
      <c r="H17" s="1586"/>
    </row>
    <row r="18" spans="1:8" ht="13.2" customHeight="1">
      <c r="A18" s="17"/>
      <c r="B18" s="980">
        <v>1.0009999999999999</v>
      </c>
      <c r="C18" s="19" t="s">
        <v>500</v>
      </c>
      <c r="D18" s="21"/>
      <c r="E18" s="865"/>
      <c r="F18" s="2066"/>
      <c r="G18" s="21"/>
      <c r="H18" s="1586"/>
    </row>
    <row r="19" spans="1:8" ht="13.2" customHeight="1">
      <c r="A19" s="17"/>
      <c r="B19" s="18">
        <v>60</v>
      </c>
      <c r="C19" s="981" t="s">
        <v>41</v>
      </c>
      <c r="D19" s="21"/>
      <c r="E19" s="865"/>
      <c r="F19" s="2066"/>
      <c r="G19" s="21"/>
      <c r="H19" s="1586"/>
    </row>
    <row r="20" spans="1:8" ht="13.2" customHeight="1">
      <c r="A20" s="17"/>
      <c r="B20" s="774" t="s">
        <v>425</v>
      </c>
      <c r="C20" s="27" t="s">
        <v>158</v>
      </c>
      <c r="D20" s="285"/>
      <c r="E20" s="326">
        <v>5000</v>
      </c>
      <c r="F20" s="1826"/>
      <c r="G20" s="285">
        <f t="shared" ref="G20" si="0">SUM(E20:F20)</f>
        <v>5000</v>
      </c>
      <c r="H20" s="1587" t="s">
        <v>330</v>
      </c>
    </row>
    <row r="21" spans="1:8" ht="13.2" customHeight="1">
      <c r="A21" s="17" t="s">
        <v>90</v>
      </c>
      <c r="B21" s="18">
        <v>60</v>
      </c>
      <c r="C21" s="981" t="s">
        <v>41</v>
      </c>
      <c r="D21" s="978"/>
      <c r="E21" s="370">
        <f>SUM(E20:E20)</f>
        <v>5000</v>
      </c>
      <c r="F21" s="641">
        <f t="shared" ref="F21:G21" si="1">SUM(F20:F20)</f>
        <v>0</v>
      </c>
      <c r="G21" s="370">
        <f t="shared" si="1"/>
        <v>5000</v>
      </c>
      <c r="H21" s="1588"/>
    </row>
    <row r="22" spans="1:8" ht="13.2" customHeight="1">
      <c r="A22" s="17" t="s">
        <v>90</v>
      </c>
      <c r="B22" s="980">
        <v>1.0009999999999999</v>
      </c>
      <c r="C22" s="19" t="s">
        <v>500</v>
      </c>
      <c r="D22" s="984"/>
      <c r="E22" s="287">
        <f>E21</f>
        <v>5000</v>
      </c>
      <c r="F22" s="1439">
        <f t="shared" ref="F22:G22" si="2">F21</f>
        <v>0</v>
      </c>
      <c r="G22" s="287">
        <f t="shared" si="2"/>
        <v>5000</v>
      </c>
      <c r="H22" s="1589"/>
    </row>
    <row r="23" spans="1:8">
      <c r="A23" s="17"/>
      <c r="B23" s="985"/>
      <c r="C23" s="19"/>
      <c r="D23" s="28"/>
      <c r="E23" s="815"/>
      <c r="F23" s="2067"/>
      <c r="G23" s="28"/>
      <c r="H23" s="1590"/>
    </row>
    <row r="24" spans="1:8" ht="7.95" customHeight="1">
      <c r="A24" s="17"/>
      <c r="B24" s="985"/>
      <c r="C24" s="19"/>
      <c r="D24" s="28"/>
      <c r="E24" s="815"/>
      <c r="F24" s="2067"/>
      <c r="G24" s="28"/>
      <c r="H24" s="1590"/>
    </row>
    <row r="25" spans="1:8" ht="13.2" customHeight="1">
      <c r="A25" s="17"/>
      <c r="B25" s="29">
        <v>1.1100000000000001</v>
      </c>
      <c r="C25" s="19" t="s">
        <v>502</v>
      </c>
      <c r="D25" s="21"/>
      <c r="E25" s="865"/>
      <c r="F25" s="2066"/>
      <c r="G25" s="21"/>
      <c r="H25" s="1586"/>
    </row>
    <row r="26" spans="1:8" ht="13.2" customHeight="1">
      <c r="A26" s="17"/>
      <c r="B26" s="18">
        <v>61</v>
      </c>
      <c r="C26" s="27" t="s">
        <v>503</v>
      </c>
      <c r="D26" s="22"/>
      <c r="E26" s="767"/>
      <c r="F26" s="638"/>
      <c r="G26" s="22"/>
      <c r="H26" s="1591"/>
    </row>
    <row r="27" spans="1:8" ht="13.2" customHeight="1">
      <c r="A27" s="17"/>
      <c r="B27" s="18" t="s">
        <v>504</v>
      </c>
      <c r="C27" s="981" t="s">
        <v>505</v>
      </c>
      <c r="D27" s="326"/>
      <c r="E27" s="326">
        <v>7500</v>
      </c>
      <c r="F27" s="2068"/>
      <c r="G27" s="284">
        <f t="shared" ref="G27" si="3">SUM(E27:F27)</f>
        <v>7500</v>
      </c>
      <c r="H27" s="1223" t="s">
        <v>332</v>
      </c>
    </row>
    <row r="28" spans="1:8">
      <c r="A28" s="17" t="s">
        <v>90</v>
      </c>
      <c r="B28" s="18">
        <v>61</v>
      </c>
      <c r="C28" s="27" t="s">
        <v>503</v>
      </c>
      <c r="D28" s="30"/>
      <c r="E28" s="927">
        <f>SUM(E27:E27)</f>
        <v>7500</v>
      </c>
      <c r="F28" s="2061">
        <f>SUM(F27:F27)</f>
        <v>0</v>
      </c>
      <c r="G28" s="30">
        <f>SUM(G27:G27)</f>
        <v>7500</v>
      </c>
      <c r="H28" s="1590"/>
    </row>
    <row r="29" spans="1:8" ht="13.95" customHeight="1">
      <c r="A29" s="17"/>
      <c r="B29" s="18"/>
      <c r="C29" s="27"/>
      <c r="D29" s="22"/>
      <c r="E29" s="767"/>
      <c r="F29" s="638"/>
      <c r="G29" s="22"/>
      <c r="H29" s="1591"/>
    </row>
    <row r="30" spans="1:8" ht="14.4" customHeight="1">
      <c r="A30" s="17"/>
      <c r="B30" s="18">
        <v>63</v>
      </c>
      <c r="C30" s="27" t="s">
        <v>506</v>
      </c>
      <c r="D30" s="22"/>
      <c r="E30" s="767"/>
      <c r="F30" s="638"/>
      <c r="G30" s="22"/>
      <c r="H30" s="1591"/>
    </row>
    <row r="31" spans="1:8" ht="13.2" customHeight="1">
      <c r="A31" s="17"/>
      <c r="B31" s="18">
        <v>72</v>
      </c>
      <c r="C31" s="27" t="s">
        <v>507</v>
      </c>
      <c r="D31" s="982"/>
      <c r="E31" s="326"/>
      <c r="F31" s="639"/>
      <c r="G31" s="983"/>
      <c r="H31" s="1592"/>
    </row>
    <row r="32" spans="1:8" ht="13.2" customHeight="1">
      <c r="A32" s="18" t="s">
        <v>334</v>
      </c>
      <c r="B32" s="774" t="s">
        <v>797</v>
      </c>
      <c r="C32" s="27" t="s">
        <v>158</v>
      </c>
      <c r="D32" s="986"/>
      <c r="E32" s="284">
        <v>2000</v>
      </c>
      <c r="F32" s="639"/>
      <c r="G32" s="28">
        <f t="shared" ref="G32" si="4">SUM(E32:F32)</f>
        <v>2000</v>
      </c>
      <c r="H32" s="1590" t="s">
        <v>340</v>
      </c>
    </row>
    <row r="33" spans="1:8" ht="15.75" customHeight="1">
      <c r="A33" s="17" t="s">
        <v>90</v>
      </c>
      <c r="B33" s="18">
        <v>72</v>
      </c>
      <c r="C33" s="27" t="s">
        <v>507</v>
      </c>
      <c r="D33" s="30"/>
      <c r="E33" s="927">
        <f>SUM(E32:E32)</f>
        <v>2000</v>
      </c>
      <c r="F33" s="1439">
        <f>SUM(F32:F32)</f>
        <v>0</v>
      </c>
      <c r="G33" s="30">
        <f>SUM(G32:G32)</f>
        <v>2000</v>
      </c>
      <c r="H33" s="1590"/>
    </row>
    <row r="34" spans="1:8" ht="13.2" customHeight="1">
      <c r="A34" s="17" t="s">
        <v>90</v>
      </c>
      <c r="B34" s="18">
        <v>63</v>
      </c>
      <c r="C34" s="27" t="s">
        <v>506</v>
      </c>
      <c r="D34" s="274"/>
      <c r="E34" s="274">
        <f>E33</f>
        <v>2000</v>
      </c>
      <c r="F34" s="1491">
        <f t="shared" ref="F34:G34" si="5">F33</f>
        <v>0</v>
      </c>
      <c r="G34" s="274">
        <f t="shared" si="5"/>
        <v>2000</v>
      </c>
      <c r="H34" s="1590"/>
    </row>
    <row r="35" spans="1:8" ht="14.4" customHeight="1">
      <c r="A35" s="17" t="s">
        <v>90</v>
      </c>
      <c r="B35" s="29">
        <v>1.1100000000000001</v>
      </c>
      <c r="C35" s="19" t="s">
        <v>502</v>
      </c>
      <c r="D35" s="30"/>
      <c r="E35" s="287">
        <f>E34+E28</f>
        <v>9500</v>
      </c>
      <c r="F35" s="1439">
        <f t="shared" ref="F35:G35" si="6">F34+F28</f>
        <v>0</v>
      </c>
      <c r="G35" s="287">
        <f t="shared" si="6"/>
        <v>9500</v>
      </c>
      <c r="H35" s="1590"/>
    </row>
    <row r="36" spans="1:8">
      <c r="A36" s="17"/>
      <c r="B36" s="29"/>
      <c r="C36" s="19"/>
      <c r="D36" s="28"/>
      <c r="E36" s="286"/>
      <c r="F36" s="2067"/>
      <c r="G36" s="28"/>
      <c r="H36" s="1590"/>
    </row>
    <row r="37" spans="1:8" ht="15" customHeight="1">
      <c r="A37" s="17"/>
      <c r="B37" s="29">
        <v>1.8</v>
      </c>
      <c r="C37" s="19" t="s">
        <v>42</v>
      </c>
      <c r="D37" s="21"/>
      <c r="E37" s="865"/>
      <c r="F37" s="2066"/>
      <c r="G37" s="21"/>
      <c r="H37" s="1586"/>
    </row>
    <row r="38" spans="1:8" ht="15" customHeight="1">
      <c r="A38" s="17"/>
      <c r="B38" s="31" t="s">
        <v>180</v>
      </c>
      <c r="C38" s="27" t="s">
        <v>97</v>
      </c>
      <c r="D38" s="28"/>
      <c r="E38" s="815"/>
      <c r="F38" s="2067"/>
      <c r="G38" s="28"/>
      <c r="H38" s="1590"/>
    </row>
    <row r="39" spans="1:8" ht="15" customHeight="1">
      <c r="A39" s="17"/>
      <c r="B39" s="275" t="s">
        <v>508</v>
      </c>
      <c r="C39" s="27" t="s">
        <v>509</v>
      </c>
      <c r="D39" s="328"/>
      <c r="E39" s="331">
        <v>25000</v>
      </c>
      <c r="F39" s="639"/>
      <c r="G39" s="284">
        <f t="shared" ref="G39:G41" si="7">SUM(E39:F39)</f>
        <v>25000</v>
      </c>
      <c r="H39" s="1223" t="s">
        <v>338</v>
      </c>
    </row>
    <row r="40" spans="1:8" ht="15" customHeight="1">
      <c r="A40" s="1822"/>
      <c r="B40" s="1823" t="s">
        <v>510</v>
      </c>
      <c r="C40" s="1824" t="s">
        <v>511</v>
      </c>
      <c r="D40" s="329"/>
      <c r="E40" s="369">
        <v>60</v>
      </c>
      <c r="F40" s="1380"/>
      <c r="G40" s="290">
        <f t="shared" si="7"/>
        <v>60</v>
      </c>
      <c r="H40" s="1223" t="s">
        <v>371</v>
      </c>
    </row>
    <row r="41" spans="1:8" ht="13.95" customHeight="1">
      <c r="A41" s="17"/>
      <c r="B41" s="275" t="s">
        <v>727</v>
      </c>
      <c r="C41" s="987" t="s">
        <v>728</v>
      </c>
      <c r="D41" s="28"/>
      <c r="E41" s="284">
        <v>40000</v>
      </c>
      <c r="F41" s="2067"/>
      <c r="G41" s="28">
        <f t="shared" si="7"/>
        <v>40000</v>
      </c>
      <c r="H41" s="1590" t="s">
        <v>341</v>
      </c>
    </row>
    <row r="42" spans="1:8" ht="13.95" customHeight="1">
      <c r="A42" s="2017" t="s">
        <v>334</v>
      </c>
      <c r="B42" s="275" t="s">
        <v>782</v>
      </c>
      <c r="C42" s="987" t="s">
        <v>812</v>
      </c>
      <c r="D42" s="28"/>
      <c r="E42" s="284">
        <v>12500</v>
      </c>
      <c r="F42" s="2067"/>
      <c r="G42" s="28">
        <f>SUM(E42:F42)</f>
        <v>12500</v>
      </c>
      <c r="H42" s="1590"/>
    </row>
    <row r="43" spans="1:8" ht="27" customHeight="1">
      <c r="A43" s="2017" t="s">
        <v>334</v>
      </c>
      <c r="B43" s="275" t="s">
        <v>792</v>
      </c>
      <c r="C43" s="987" t="s">
        <v>793</v>
      </c>
      <c r="D43" s="28"/>
      <c r="E43" s="284">
        <f>33550</f>
        <v>33550</v>
      </c>
      <c r="F43" s="2067"/>
      <c r="G43" s="28">
        <f>SUM(E43:F43)</f>
        <v>33550</v>
      </c>
      <c r="H43" s="1590" t="s">
        <v>342</v>
      </c>
    </row>
    <row r="44" spans="1:8" ht="13.95" customHeight="1">
      <c r="A44" s="17" t="s">
        <v>90</v>
      </c>
      <c r="B44" s="31" t="s">
        <v>180</v>
      </c>
      <c r="C44" s="27" t="s">
        <v>97</v>
      </c>
      <c r="D44" s="30"/>
      <c r="E44" s="927">
        <f>SUM(E39:E43)</f>
        <v>111110</v>
      </c>
      <c r="F44" s="2061">
        <f t="shared" ref="F44:G44" si="8">SUM(F39:F43)</f>
        <v>0</v>
      </c>
      <c r="G44" s="927">
        <f t="shared" si="8"/>
        <v>111110</v>
      </c>
      <c r="H44" s="1590"/>
    </row>
    <row r="45" spans="1:8" s="74" customFormat="1" ht="13.95" customHeight="1">
      <c r="A45" s="1581" t="s">
        <v>90</v>
      </c>
      <c r="B45" s="1582">
        <v>1.8</v>
      </c>
      <c r="C45" s="1583" t="s">
        <v>42</v>
      </c>
      <c r="D45" s="983"/>
      <c r="E45" s="1378">
        <f>E44</f>
        <v>111110</v>
      </c>
      <c r="F45" s="2066">
        <f t="shared" ref="F45:G45" si="9">F44</f>
        <v>0</v>
      </c>
      <c r="G45" s="1378">
        <f t="shared" si="9"/>
        <v>111110</v>
      </c>
      <c r="H45" s="1592"/>
    </row>
    <row r="46" spans="1:8" ht="13.95" customHeight="1">
      <c r="A46" s="17" t="s">
        <v>90</v>
      </c>
      <c r="B46" s="25">
        <v>1</v>
      </c>
      <c r="C46" s="26" t="s">
        <v>126</v>
      </c>
      <c r="D46" s="984"/>
      <c r="E46" s="287">
        <f>E45+E35+E22</f>
        <v>125610</v>
      </c>
      <c r="F46" s="1439">
        <f t="shared" ref="F46:G46" si="10">F45+F35+F22</f>
        <v>0</v>
      </c>
      <c r="G46" s="287">
        <f t="shared" si="10"/>
        <v>125610</v>
      </c>
      <c r="H46" s="1589"/>
    </row>
    <row r="47" spans="1:8" ht="12" customHeight="1">
      <c r="A47" s="17"/>
      <c r="B47" s="25"/>
      <c r="C47" s="27"/>
      <c r="D47" s="28"/>
      <c r="E47" s="815"/>
      <c r="F47" s="2067"/>
      <c r="G47" s="28"/>
      <c r="H47" s="1590"/>
    </row>
    <row r="48" spans="1:8" ht="13.95" customHeight="1">
      <c r="A48" s="17"/>
      <c r="B48" s="25">
        <v>5</v>
      </c>
      <c r="C48" s="27" t="s">
        <v>514</v>
      </c>
      <c r="D48" s="28"/>
      <c r="E48" s="284"/>
      <c r="F48" s="2067"/>
      <c r="G48" s="28"/>
      <c r="H48" s="1590"/>
    </row>
    <row r="49" spans="1:8" ht="13.95" customHeight="1">
      <c r="A49" s="17"/>
      <c r="B49" s="29">
        <v>5.1050000000000004</v>
      </c>
      <c r="C49" s="19" t="s">
        <v>277</v>
      </c>
      <c r="D49" s="28"/>
      <c r="E49" s="815"/>
      <c r="F49" s="2067"/>
      <c r="G49" s="28"/>
      <c r="H49" s="1590"/>
    </row>
    <row r="50" spans="1:8" ht="13.95" customHeight="1">
      <c r="A50" s="18" t="s">
        <v>334</v>
      </c>
      <c r="B50" s="988">
        <v>66</v>
      </c>
      <c r="C50" s="27" t="s">
        <v>895</v>
      </c>
      <c r="D50" s="286"/>
      <c r="E50" s="286"/>
      <c r="F50" s="1836"/>
      <c r="G50" s="284"/>
      <c r="H50" s="1223"/>
    </row>
    <row r="51" spans="1:8" ht="13.95" customHeight="1">
      <c r="A51" s="17"/>
      <c r="B51" s="988" t="s">
        <v>266</v>
      </c>
      <c r="C51" s="27" t="s">
        <v>157</v>
      </c>
      <c r="D51" s="289"/>
      <c r="E51" s="290">
        <v>4000</v>
      </c>
      <c r="F51" s="1362"/>
      <c r="G51" s="274">
        <f>SUM(E51:F51)</f>
        <v>4000</v>
      </c>
      <c r="H51" s="1223"/>
    </row>
    <row r="52" spans="1:8" ht="13.95" customHeight="1">
      <c r="A52" s="17" t="s">
        <v>90</v>
      </c>
      <c r="B52" s="988">
        <v>66</v>
      </c>
      <c r="C52" s="27" t="s">
        <v>895</v>
      </c>
      <c r="D52" s="289"/>
      <c r="E52" s="290">
        <f>E51</f>
        <v>4000</v>
      </c>
      <c r="F52" s="1362">
        <f t="shared" ref="F52:G52" si="11">F51</f>
        <v>0</v>
      </c>
      <c r="G52" s="290">
        <f t="shared" si="11"/>
        <v>4000</v>
      </c>
      <c r="H52" s="1223"/>
    </row>
    <row r="53" spans="1:8" ht="12" customHeight="1">
      <c r="A53" s="17"/>
      <c r="B53" s="988"/>
      <c r="C53" s="27"/>
      <c r="D53" s="286"/>
      <c r="E53" s="284"/>
      <c r="F53" s="1836"/>
      <c r="G53" s="284"/>
      <c r="H53" s="1223"/>
    </row>
    <row r="54" spans="1:8" ht="15" customHeight="1">
      <c r="A54" s="17"/>
      <c r="B54" s="988">
        <v>71</v>
      </c>
      <c r="C54" s="27" t="s">
        <v>515</v>
      </c>
      <c r="D54" s="286"/>
      <c r="E54" s="284"/>
      <c r="F54" s="1836"/>
      <c r="G54" s="284"/>
      <c r="H54" s="1223"/>
    </row>
    <row r="55" spans="1:8" ht="15" customHeight="1">
      <c r="A55" s="17"/>
      <c r="B55" s="988" t="s">
        <v>897</v>
      </c>
      <c r="C55" s="27" t="s">
        <v>157</v>
      </c>
      <c r="D55" s="289"/>
      <c r="E55" s="290">
        <v>2000</v>
      </c>
      <c r="F55" s="1362"/>
      <c r="G55" s="274">
        <f>SUM(E55:F55)</f>
        <v>2000</v>
      </c>
      <c r="H55" s="1223" t="s">
        <v>813</v>
      </c>
    </row>
    <row r="56" spans="1:8" ht="15" customHeight="1">
      <c r="A56" s="17"/>
      <c r="B56" s="988">
        <v>71</v>
      </c>
      <c r="C56" s="27" t="s">
        <v>515</v>
      </c>
      <c r="D56" s="291"/>
      <c r="E56" s="287">
        <f>E55</f>
        <v>2000</v>
      </c>
      <c r="F56" s="1439">
        <f t="shared" ref="F56:G56" si="12">F55</f>
        <v>0</v>
      </c>
      <c r="G56" s="287">
        <f t="shared" si="12"/>
        <v>2000</v>
      </c>
      <c r="H56" s="1223"/>
    </row>
    <row r="57" spans="1:8" ht="15" customHeight="1">
      <c r="A57" s="17" t="s">
        <v>90</v>
      </c>
      <c r="B57" s="29">
        <v>5.1050000000000004</v>
      </c>
      <c r="C57" s="19" t="s">
        <v>277</v>
      </c>
      <c r="D57" s="289"/>
      <c r="E57" s="290">
        <f>E52+E56</f>
        <v>6000</v>
      </c>
      <c r="F57" s="1362">
        <f>F52</f>
        <v>0</v>
      </c>
      <c r="G57" s="290">
        <f>G52+G56</f>
        <v>6000</v>
      </c>
      <c r="H57" s="1587"/>
    </row>
    <row r="58" spans="1:8" ht="15" customHeight="1">
      <c r="A58" s="17" t="s">
        <v>90</v>
      </c>
      <c r="B58" s="25">
        <v>5</v>
      </c>
      <c r="C58" s="27" t="s">
        <v>516</v>
      </c>
      <c r="D58" s="289"/>
      <c r="E58" s="290">
        <f>E57</f>
        <v>6000</v>
      </c>
      <c r="F58" s="1362">
        <f t="shared" ref="F58" si="13">F57</f>
        <v>0</v>
      </c>
      <c r="G58" s="290">
        <f>G57</f>
        <v>6000</v>
      </c>
      <c r="H58" s="785"/>
    </row>
    <row r="59" spans="1:8" ht="12" customHeight="1">
      <c r="A59" s="17"/>
      <c r="B59" s="25"/>
      <c r="C59" s="27"/>
      <c r="D59" s="286"/>
      <c r="E59" s="284"/>
      <c r="F59" s="1836"/>
      <c r="G59" s="286"/>
      <c r="H59" s="785"/>
    </row>
    <row r="60" spans="1:8" ht="14.1" customHeight="1">
      <c r="A60" s="17"/>
      <c r="B60" s="25">
        <v>6</v>
      </c>
      <c r="C60" s="27" t="s">
        <v>278</v>
      </c>
      <c r="D60" s="286"/>
      <c r="E60" s="284"/>
      <c r="F60" s="1836"/>
      <c r="G60" s="286"/>
      <c r="H60" s="785"/>
    </row>
    <row r="61" spans="1:8" ht="14.1" customHeight="1">
      <c r="A61" s="17"/>
      <c r="B61" s="29">
        <v>6.101</v>
      </c>
      <c r="C61" s="19" t="s">
        <v>517</v>
      </c>
      <c r="D61" s="286"/>
      <c r="E61" s="284"/>
      <c r="F61" s="1836"/>
      <c r="G61" s="286"/>
      <c r="H61" s="785"/>
    </row>
    <row r="62" spans="1:8" ht="15" customHeight="1">
      <c r="A62" s="18" t="s">
        <v>334</v>
      </c>
      <c r="B62" s="18" t="s">
        <v>790</v>
      </c>
      <c r="C62" s="27" t="s">
        <v>899</v>
      </c>
      <c r="D62" s="286"/>
      <c r="E62" s="284">
        <v>230000</v>
      </c>
      <c r="F62" s="1836"/>
      <c r="G62" s="284">
        <f>SUM(E62:F62)</f>
        <v>230000</v>
      </c>
      <c r="H62" s="1223" t="s">
        <v>900</v>
      </c>
    </row>
    <row r="63" spans="1:8">
      <c r="A63" s="17" t="s">
        <v>90</v>
      </c>
      <c r="B63" s="1397">
        <v>15</v>
      </c>
      <c r="C63" s="215" t="s">
        <v>391</v>
      </c>
      <c r="D63" s="1381"/>
      <c r="E63" s="933">
        <f>SUM(E62:E62)</f>
        <v>230000</v>
      </c>
      <c r="F63" s="1369">
        <f t="shared" ref="F63:G63" si="14">SUM(F62:F62)</f>
        <v>0</v>
      </c>
      <c r="G63" s="933">
        <f t="shared" si="14"/>
        <v>230000</v>
      </c>
      <c r="H63" s="1591"/>
    </row>
    <row r="64" spans="1:8" ht="14.4" customHeight="1">
      <c r="A64" s="17" t="s">
        <v>90</v>
      </c>
      <c r="B64" s="29">
        <v>6.101</v>
      </c>
      <c r="C64" s="19" t="s">
        <v>518</v>
      </c>
      <c r="D64" s="819"/>
      <c r="E64" s="927">
        <f t="shared" ref="E64:G65" si="15">E63</f>
        <v>230000</v>
      </c>
      <c r="F64" s="2061">
        <f t="shared" si="15"/>
        <v>0</v>
      </c>
      <c r="G64" s="927">
        <f t="shared" si="15"/>
        <v>230000</v>
      </c>
      <c r="H64" s="1590"/>
    </row>
    <row r="65" spans="1:8" ht="14.4" customHeight="1">
      <c r="A65" s="17" t="s">
        <v>90</v>
      </c>
      <c r="B65" s="25">
        <v>6</v>
      </c>
      <c r="C65" s="27" t="s">
        <v>278</v>
      </c>
      <c r="D65" s="989"/>
      <c r="E65" s="970">
        <f t="shared" si="15"/>
        <v>230000</v>
      </c>
      <c r="F65" s="2073">
        <f t="shared" si="15"/>
        <v>0</v>
      </c>
      <c r="G65" s="970">
        <f t="shared" si="15"/>
        <v>230000</v>
      </c>
      <c r="H65" s="1590"/>
    </row>
    <row r="66" spans="1:8">
      <c r="A66" s="17" t="s">
        <v>90</v>
      </c>
      <c r="B66" s="23">
        <v>2210</v>
      </c>
      <c r="C66" s="24" t="s">
        <v>125</v>
      </c>
      <c r="D66" s="287"/>
      <c r="E66" s="287">
        <f>E65+E58+E46</f>
        <v>361610</v>
      </c>
      <c r="F66" s="1439">
        <f>F65+F58+F46</f>
        <v>0</v>
      </c>
      <c r="G66" s="287">
        <f>G65+G58+G46</f>
        <v>361610</v>
      </c>
      <c r="H66" s="1223"/>
    </row>
    <row r="67" spans="1:8">
      <c r="A67" s="17"/>
      <c r="B67" s="23"/>
      <c r="C67" s="24"/>
      <c r="D67" s="816"/>
      <c r="E67" s="816"/>
      <c r="F67" s="766"/>
      <c r="G67" s="816"/>
      <c r="H67" s="1223"/>
    </row>
    <row r="68" spans="1:8">
      <c r="A68" s="17" t="s">
        <v>95</v>
      </c>
      <c r="B68" s="23">
        <v>3454</v>
      </c>
      <c r="C68" s="19" t="s">
        <v>1010</v>
      </c>
      <c r="D68" s="284"/>
      <c r="E68" s="284"/>
      <c r="F68" s="1836"/>
      <c r="G68" s="284"/>
      <c r="H68" s="1223"/>
    </row>
    <row r="69" spans="1:8">
      <c r="A69" s="17"/>
      <c r="B69" s="25">
        <v>2</v>
      </c>
      <c r="C69" s="27" t="s">
        <v>1011</v>
      </c>
      <c r="D69" s="284"/>
      <c r="E69" s="284"/>
      <c r="F69" s="1836"/>
      <c r="G69" s="284"/>
      <c r="H69" s="1223"/>
    </row>
    <row r="70" spans="1:8">
      <c r="A70" s="17"/>
      <c r="B70" s="216">
        <v>2.1110000000000002</v>
      </c>
      <c r="C70" s="19" t="s">
        <v>1012</v>
      </c>
      <c r="D70" s="284"/>
      <c r="E70" s="284"/>
      <c r="F70" s="1836"/>
      <c r="G70" s="284"/>
      <c r="H70" s="1223"/>
    </row>
    <row r="71" spans="1:8">
      <c r="A71" s="18" t="s">
        <v>334</v>
      </c>
      <c r="B71" s="18">
        <v>61</v>
      </c>
      <c r="C71" s="27" t="s">
        <v>1013</v>
      </c>
      <c r="D71" s="284"/>
      <c r="E71" s="284"/>
      <c r="F71" s="1836"/>
      <c r="G71" s="284"/>
      <c r="H71" s="1223"/>
    </row>
    <row r="72" spans="1:8" ht="26.4" customHeight="1">
      <c r="A72" s="17"/>
      <c r="B72" s="774" t="s">
        <v>1014</v>
      </c>
      <c r="C72" s="27" t="s">
        <v>1045</v>
      </c>
      <c r="D72" s="290"/>
      <c r="E72" s="290">
        <v>3000</v>
      </c>
      <c r="F72" s="1362"/>
      <c r="G72" s="290">
        <f>SUM(E72:F72)</f>
        <v>3000</v>
      </c>
      <c r="H72" s="1223"/>
    </row>
    <row r="73" spans="1:8" ht="15" customHeight="1">
      <c r="A73" s="17" t="s">
        <v>90</v>
      </c>
      <c r="B73" s="18">
        <v>61</v>
      </c>
      <c r="C73" s="27" t="s">
        <v>1013</v>
      </c>
      <c r="D73" s="290"/>
      <c r="E73" s="290">
        <f>E72</f>
        <v>3000</v>
      </c>
      <c r="F73" s="1362"/>
      <c r="G73" s="290">
        <f>G72</f>
        <v>3000</v>
      </c>
      <c r="H73" s="1223"/>
    </row>
    <row r="74" spans="1:8" ht="15" customHeight="1">
      <c r="A74" s="1822" t="s">
        <v>90</v>
      </c>
      <c r="B74" s="1938">
        <v>2.1110000000000002</v>
      </c>
      <c r="C74" s="1939" t="s">
        <v>1012</v>
      </c>
      <c r="D74" s="290"/>
      <c r="E74" s="290">
        <f>E73</f>
        <v>3000</v>
      </c>
      <c r="F74" s="1362"/>
      <c r="G74" s="290">
        <f>G73</f>
        <v>3000</v>
      </c>
      <c r="H74" s="1223"/>
    </row>
    <row r="75" spans="1:8" ht="15" customHeight="1">
      <c r="A75" s="17" t="s">
        <v>90</v>
      </c>
      <c r="B75" s="25">
        <v>2</v>
      </c>
      <c r="C75" s="27" t="s">
        <v>1011</v>
      </c>
      <c r="D75" s="290"/>
      <c r="E75" s="290">
        <f>E74</f>
        <v>3000</v>
      </c>
      <c r="F75" s="1362"/>
      <c r="G75" s="290">
        <f>G74</f>
        <v>3000</v>
      </c>
      <c r="H75" s="1223"/>
    </row>
    <row r="76" spans="1:8">
      <c r="A76" s="17" t="s">
        <v>90</v>
      </c>
      <c r="B76" s="23">
        <v>3454</v>
      </c>
      <c r="C76" s="19" t="s">
        <v>1010</v>
      </c>
      <c r="D76" s="290"/>
      <c r="E76" s="290">
        <f>E75</f>
        <v>3000</v>
      </c>
      <c r="F76" s="1362"/>
      <c r="G76" s="290">
        <f>G75</f>
        <v>3000</v>
      </c>
      <c r="H76" s="1223"/>
    </row>
    <row r="77" spans="1:8" s="82" customFormat="1" ht="14.1" customHeight="1">
      <c r="A77" s="1335" t="s">
        <v>90</v>
      </c>
      <c r="B77" s="1336"/>
      <c r="C77" s="1337" t="s">
        <v>94</v>
      </c>
      <c r="D77" s="291"/>
      <c r="E77" s="370">
        <f>E66+E76</f>
        <v>364610</v>
      </c>
      <c r="F77" s="641">
        <f t="shared" ref="F77" si="16">F66</f>
        <v>0</v>
      </c>
      <c r="G77" s="370">
        <f>G66+G76</f>
        <v>364610</v>
      </c>
      <c r="H77" s="1223"/>
    </row>
    <row r="78" spans="1:8" s="82" customFormat="1" ht="4.95" customHeight="1">
      <c r="A78" s="17"/>
      <c r="B78" s="18"/>
      <c r="C78" s="19"/>
      <c r="D78" s="492"/>
      <c r="E78" s="1379"/>
      <c r="F78" s="2023"/>
      <c r="G78" s="1379"/>
      <c r="H78" s="1593"/>
    </row>
    <row r="79" spans="1:8" s="82" customFormat="1" ht="14.1" customHeight="1">
      <c r="A79" s="17"/>
      <c r="B79" s="18"/>
      <c r="C79" s="217" t="s">
        <v>36</v>
      </c>
      <c r="D79" s="328"/>
      <c r="E79" s="331"/>
      <c r="F79" s="639"/>
      <c r="G79" s="331"/>
      <c r="H79" s="1593"/>
    </row>
    <row r="80" spans="1:8" s="82" customFormat="1" ht="14.1" customHeight="1">
      <c r="A80" s="17" t="s">
        <v>95</v>
      </c>
      <c r="B80" s="193">
        <v>4210</v>
      </c>
      <c r="C80" s="169" t="s">
        <v>729</v>
      </c>
      <c r="D80" s="286"/>
      <c r="E80" s="284"/>
      <c r="F80" s="1836"/>
      <c r="G80" s="284"/>
      <c r="H80" s="1223"/>
    </row>
    <row r="81" spans="1:8" s="82" customFormat="1" ht="14.1" customHeight="1">
      <c r="A81" s="212"/>
      <c r="B81" s="195">
        <v>1</v>
      </c>
      <c r="C81" s="170" t="s">
        <v>193</v>
      </c>
      <c r="D81" s="28"/>
      <c r="E81" s="284"/>
      <c r="F81" s="2067"/>
      <c r="G81" s="28"/>
      <c r="H81" s="1590"/>
    </row>
    <row r="82" spans="1:8" s="82" customFormat="1">
      <c r="A82" s="212"/>
      <c r="B82" s="216">
        <v>1.1100000000000001</v>
      </c>
      <c r="C82" s="169" t="s">
        <v>194</v>
      </c>
      <c r="D82" s="28"/>
      <c r="E82" s="815"/>
      <c r="F82" s="2067"/>
      <c r="G82" s="28"/>
      <c r="H82" s="1590"/>
    </row>
    <row r="83" spans="1:8" s="82" customFormat="1">
      <c r="A83" s="212"/>
      <c r="B83" s="196">
        <v>60</v>
      </c>
      <c r="C83" s="170" t="s">
        <v>81</v>
      </c>
      <c r="D83" s="21"/>
      <c r="E83" s="865"/>
      <c r="F83" s="2066"/>
      <c r="G83" s="21"/>
      <c r="H83" s="1586"/>
    </row>
    <row r="84" spans="1:8" s="82" customFormat="1" ht="16.2" customHeight="1">
      <c r="A84" s="212"/>
      <c r="B84" s="207" t="s">
        <v>711</v>
      </c>
      <c r="C84" s="170" t="s">
        <v>730</v>
      </c>
      <c r="D84" s="289"/>
      <c r="E84" s="369">
        <v>2000</v>
      </c>
      <c r="F84" s="1362"/>
      <c r="G84" s="290">
        <f t="shared" ref="G84" si="17">SUM(E84:F84)</f>
        <v>2000</v>
      </c>
      <c r="H84" s="785"/>
    </row>
    <row r="85" spans="1:8" s="82" customFormat="1" ht="13.95" customHeight="1">
      <c r="A85" s="212" t="s">
        <v>90</v>
      </c>
      <c r="B85" s="196">
        <v>60</v>
      </c>
      <c r="C85" s="170" t="s">
        <v>81</v>
      </c>
      <c r="D85" s="289"/>
      <c r="E85" s="290">
        <f>SUM(E84:E84)</f>
        <v>2000</v>
      </c>
      <c r="F85" s="1362">
        <f>SUM(F84:F84)</f>
        <v>0</v>
      </c>
      <c r="G85" s="290">
        <f>SUM(G84:G84)</f>
        <v>2000</v>
      </c>
      <c r="H85" s="1223"/>
    </row>
    <row r="86" spans="1:8" s="82" customFormat="1" ht="13.95" customHeight="1">
      <c r="A86" s="212" t="s">
        <v>90</v>
      </c>
      <c r="B86" s="216">
        <v>1.1100000000000001</v>
      </c>
      <c r="C86" s="169" t="s">
        <v>194</v>
      </c>
      <c r="D86" s="291"/>
      <c r="E86" s="287">
        <f t="shared" ref="E86:G87" si="18">E85</f>
        <v>2000</v>
      </c>
      <c r="F86" s="1439">
        <f t="shared" si="18"/>
        <v>0</v>
      </c>
      <c r="G86" s="287">
        <f t="shared" si="18"/>
        <v>2000</v>
      </c>
      <c r="H86" s="1223"/>
    </row>
    <row r="87" spans="1:8" s="82" customFormat="1" ht="13.95" customHeight="1">
      <c r="A87" s="212" t="s">
        <v>90</v>
      </c>
      <c r="B87" s="195">
        <v>1</v>
      </c>
      <c r="C87" s="170" t="s">
        <v>193</v>
      </c>
      <c r="D87" s="291"/>
      <c r="E87" s="287">
        <f t="shared" si="18"/>
        <v>2000</v>
      </c>
      <c r="F87" s="1439">
        <f t="shared" si="18"/>
        <v>0</v>
      </c>
      <c r="G87" s="287">
        <f t="shared" si="18"/>
        <v>2000</v>
      </c>
      <c r="H87" s="1223"/>
    </row>
    <row r="88" spans="1:8" s="82" customFormat="1">
      <c r="A88" s="212"/>
      <c r="B88" s="195"/>
      <c r="C88" s="170"/>
      <c r="D88" s="286"/>
      <c r="E88" s="284"/>
      <c r="F88" s="1836"/>
      <c r="G88" s="284"/>
      <c r="H88" s="1223"/>
    </row>
    <row r="89" spans="1:8" s="82" customFormat="1" ht="16.2" customHeight="1">
      <c r="A89" s="212"/>
      <c r="B89" s="195">
        <v>3</v>
      </c>
      <c r="C89" s="170" t="s">
        <v>514</v>
      </c>
      <c r="D89" s="286"/>
      <c r="E89" s="284"/>
      <c r="F89" s="1836"/>
      <c r="G89" s="284"/>
      <c r="H89" s="1223"/>
    </row>
    <row r="90" spans="1:8" s="82" customFormat="1" ht="16.2" customHeight="1">
      <c r="A90" s="212"/>
      <c r="B90" s="216">
        <v>3.105</v>
      </c>
      <c r="C90" s="169" t="s">
        <v>277</v>
      </c>
      <c r="D90" s="286"/>
      <c r="E90" s="284"/>
      <c r="F90" s="1836"/>
      <c r="G90" s="284"/>
      <c r="H90" s="1223"/>
    </row>
    <row r="91" spans="1:8" s="82" customFormat="1" ht="16.2" customHeight="1">
      <c r="A91" s="196" t="s">
        <v>334</v>
      </c>
      <c r="B91" s="195">
        <v>60</v>
      </c>
      <c r="C91" s="170" t="s">
        <v>1015</v>
      </c>
      <c r="D91" s="286"/>
      <c r="E91" s="284"/>
      <c r="F91" s="1836"/>
      <c r="G91" s="284"/>
      <c r="H91" s="1223"/>
    </row>
    <row r="92" spans="1:8" s="82" customFormat="1" ht="16.2" customHeight="1">
      <c r="A92" s="212"/>
      <c r="B92" s="195" t="s">
        <v>866</v>
      </c>
      <c r="C92" s="170" t="s">
        <v>19</v>
      </c>
      <c r="D92" s="289"/>
      <c r="E92" s="290">
        <v>500000</v>
      </c>
      <c r="F92" s="1362"/>
      <c r="G92" s="290">
        <f t="shared" ref="G92" si="19">SUM(E92:F92)</f>
        <v>500000</v>
      </c>
      <c r="H92" s="1223"/>
    </row>
    <row r="93" spans="1:8" s="82" customFormat="1" ht="16.2" customHeight="1">
      <c r="A93" s="212"/>
      <c r="B93" s="195">
        <v>60</v>
      </c>
      <c r="C93" s="170" t="s">
        <v>1015</v>
      </c>
      <c r="D93" s="289"/>
      <c r="E93" s="290">
        <f>E92</f>
        <v>500000</v>
      </c>
      <c r="F93" s="1362">
        <f>F92</f>
        <v>0</v>
      </c>
      <c r="G93" s="290">
        <f>G92</f>
        <v>500000</v>
      </c>
      <c r="H93" s="1223"/>
    </row>
    <row r="94" spans="1:8" s="82" customFormat="1" ht="16.2" customHeight="1">
      <c r="A94" s="212"/>
      <c r="B94" s="216"/>
      <c r="C94" s="169"/>
      <c r="D94" s="286"/>
      <c r="E94" s="284"/>
      <c r="F94" s="1836"/>
      <c r="G94" s="284"/>
      <c r="H94" s="1223"/>
    </row>
    <row r="95" spans="1:8" s="82" customFormat="1" ht="16.2" customHeight="1">
      <c r="A95" s="196" t="s">
        <v>334</v>
      </c>
      <c r="B95" s="195">
        <v>62</v>
      </c>
      <c r="C95" s="170" t="s">
        <v>901</v>
      </c>
      <c r="D95" s="286"/>
      <c r="E95" s="284"/>
      <c r="F95" s="1836"/>
      <c r="G95" s="284"/>
      <c r="H95" s="1223"/>
    </row>
    <row r="96" spans="1:8" s="82" customFormat="1" ht="16.2" customHeight="1">
      <c r="A96" s="212"/>
      <c r="B96" s="195" t="s">
        <v>902</v>
      </c>
      <c r="C96" s="170" t="s">
        <v>19</v>
      </c>
      <c r="D96" s="289"/>
      <c r="E96" s="290">
        <v>2500</v>
      </c>
      <c r="F96" s="1362"/>
      <c r="G96" s="290">
        <f t="shared" ref="G96" si="20">SUM(E96:F96)</f>
        <v>2500</v>
      </c>
      <c r="H96" s="1223" t="s">
        <v>903</v>
      </c>
    </row>
    <row r="97" spans="1:16347" s="82" customFormat="1">
      <c r="A97" s="212"/>
      <c r="B97" s="195">
        <v>62</v>
      </c>
      <c r="C97" s="170" t="s">
        <v>901</v>
      </c>
      <c r="D97" s="289"/>
      <c r="E97" s="290">
        <f>E96</f>
        <v>2500</v>
      </c>
      <c r="F97" s="1362">
        <f t="shared" ref="F97:G97" si="21">F96</f>
        <v>0</v>
      </c>
      <c r="G97" s="290">
        <f t="shared" si="21"/>
        <v>2500</v>
      </c>
      <c r="H97" s="1223"/>
    </row>
    <row r="98" spans="1:16347" s="82" customFormat="1">
      <c r="A98" s="212" t="s">
        <v>90</v>
      </c>
      <c r="B98" s="216">
        <v>3.105</v>
      </c>
      <c r="C98" s="169" t="s">
        <v>277</v>
      </c>
      <c r="D98" s="289"/>
      <c r="E98" s="290">
        <f>E97+E93</f>
        <v>502500</v>
      </c>
      <c r="F98" s="1362">
        <f>F97+F93</f>
        <v>0</v>
      </c>
      <c r="G98" s="290">
        <f>G97+G93</f>
        <v>502500</v>
      </c>
      <c r="H98" s="1223"/>
    </row>
    <row r="99" spans="1:16347" s="82" customFormat="1" ht="15.6" customHeight="1">
      <c r="A99" s="212" t="s">
        <v>90</v>
      </c>
      <c r="B99" s="195">
        <v>3</v>
      </c>
      <c r="C99" s="170" t="s">
        <v>514</v>
      </c>
      <c r="D99" s="289"/>
      <c r="E99" s="290">
        <f>E98</f>
        <v>502500</v>
      </c>
      <c r="F99" s="1362">
        <f>F98</f>
        <v>0</v>
      </c>
      <c r="G99" s="290">
        <f>G98</f>
        <v>502500</v>
      </c>
      <c r="H99" s="1223"/>
    </row>
    <row r="100" spans="1:16347" s="74" customFormat="1" ht="26.4">
      <c r="A100" s="200" t="s">
        <v>90</v>
      </c>
      <c r="B100" s="1191">
        <v>4210</v>
      </c>
      <c r="C100" s="169" t="s">
        <v>519</v>
      </c>
      <c r="D100" s="489"/>
      <c r="E100" s="487">
        <f>E87+E99</f>
        <v>504500</v>
      </c>
      <c r="F100" s="1457">
        <f>F87+F99</f>
        <v>0</v>
      </c>
      <c r="G100" s="487">
        <f>G87+G99</f>
        <v>504500</v>
      </c>
      <c r="H100" s="1600"/>
    </row>
    <row r="101" spans="1:16347" s="74" customFormat="1">
      <c r="A101" s="200"/>
      <c r="B101" s="1191"/>
      <c r="C101" s="1599"/>
      <c r="D101" s="767"/>
      <c r="E101" s="921"/>
      <c r="F101" s="638"/>
      <c r="G101" s="921"/>
      <c r="H101" s="1600"/>
    </row>
    <row r="102" spans="1:16347" s="74" customFormat="1" ht="26.4">
      <c r="A102" s="215" t="s">
        <v>1044</v>
      </c>
      <c r="B102" s="1013">
        <v>7475</v>
      </c>
      <c r="C102" s="1022" t="s">
        <v>544</v>
      </c>
      <c r="D102" s="215"/>
      <c r="E102" s="1013"/>
      <c r="F102" s="2074"/>
      <c r="G102" s="215"/>
      <c r="H102" s="1594"/>
      <c r="I102" s="1013"/>
      <c r="J102" s="1601"/>
      <c r="K102" s="215"/>
      <c r="L102" s="1013"/>
      <c r="M102" s="1601"/>
      <c r="N102" s="215"/>
      <c r="O102" s="1013"/>
      <c r="P102" s="1601"/>
      <c r="Q102" s="215"/>
      <c r="R102" s="1013"/>
      <c r="S102" s="1601"/>
      <c r="T102" s="215"/>
      <c r="U102" s="1013"/>
      <c r="V102" s="1601"/>
      <c r="W102" s="215"/>
      <c r="X102" s="1013"/>
      <c r="Y102" s="1601"/>
      <c r="Z102" s="215"/>
      <c r="AA102" s="1013"/>
      <c r="AB102" s="1601"/>
      <c r="AC102" s="215"/>
      <c r="AD102" s="1013"/>
      <c r="AE102" s="1601"/>
      <c r="AF102" s="215"/>
      <c r="AG102" s="1013"/>
      <c r="AH102" s="1601"/>
      <c r="AI102" s="215"/>
      <c r="AJ102" s="1013"/>
      <c r="AK102" s="1601"/>
      <c r="AL102" s="215"/>
      <c r="AM102" s="1013"/>
      <c r="AN102" s="1601"/>
      <c r="AO102" s="215"/>
      <c r="AP102" s="1013"/>
      <c r="AQ102" s="1601"/>
      <c r="AR102" s="215"/>
      <c r="AS102" s="1013"/>
      <c r="AT102" s="1601"/>
      <c r="AU102" s="215"/>
      <c r="AV102" s="1013"/>
      <c r="AW102" s="1601"/>
      <c r="AX102" s="215"/>
      <c r="AY102" s="1013"/>
      <c r="AZ102" s="1601"/>
      <c r="BA102" s="215"/>
      <c r="BB102" s="1013"/>
      <c r="BC102" s="1601"/>
      <c r="BD102" s="215"/>
      <c r="BE102" s="1013"/>
      <c r="BF102" s="1601"/>
      <c r="BG102" s="215"/>
      <c r="BH102" s="1013"/>
      <c r="BI102" s="1601"/>
      <c r="BJ102" s="215"/>
      <c r="BK102" s="1013"/>
      <c r="BL102" s="1601"/>
      <c r="BM102" s="215"/>
      <c r="BN102" s="1013"/>
      <c r="BO102" s="1601"/>
      <c r="BP102" s="215"/>
      <c r="BQ102" s="1013"/>
      <c r="BR102" s="1601"/>
      <c r="BS102" s="215"/>
      <c r="BT102" s="1013"/>
      <c r="BU102" s="1601"/>
      <c r="BV102" s="215"/>
      <c r="BW102" s="1013"/>
      <c r="BX102" s="1601"/>
      <c r="BY102" s="215"/>
      <c r="BZ102" s="1013"/>
      <c r="CA102" s="1601"/>
      <c r="CB102" s="215"/>
      <c r="CC102" s="1013"/>
      <c r="CD102" s="1601"/>
      <c r="CE102" s="215"/>
      <c r="CF102" s="1013"/>
      <c r="CG102" s="1601"/>
      <c r="CH102" s="215"/>
      <c r="CI102" s="1013"/>
      <c r="CJ102" s="1601"/>
      <c r="CK102" s="215"/>
      <c r="CL102" s="1013"/>
      <c r="CM102" s="1601"/>
      <c r="CN102" s="215"/>
      <c r="CO102" s="1013"/>
      <c r="CP102" s="1601"/>
      <c r="CQ102" s="215"/>
      <c r="CR102" s="1013"/>
      <c r="CS102" s="1601"/>
      <c r="CT102" s="215"/>
      <c r="CU102" s="1013"/>
      <c r="CV102" s="1601"/>
      <c r="CW102" s="215"/>
      <c r="CX102" s="1013"/>
      <c r="CY102" s="1601"/>
      <c r="CZ102" s="215"/>
      <c r="DA102" s="1013"/>
      <c r="DB102" s="1601"/>
      <c r="DC102" s="215"/>
      <c r="DD102" s="1013"/>
      <c r="DE102" s="1601"/>
      <c r="DF102" s="215"/>
      <c r="DG102" s="1013"/>
      <c r="DH102" s="1601"/>
      <c r="DI102" s="215"/>
      <c r="DJ102" s="1013"/>
      <c r="DK102" s="1601"/>
      <c r="DL102" s="215"/>
      <c r="DM102" s="1013"/>
      <c r="DN102" s="1601"/>
      <c r="DO102" s="215"/>
      <c r="DP102" s="1013"/>
      <c r="DQ102" s="1601"/>
      <c r="DR102" s="215"/>
      <c r="DS102" s="1013"/>
      <c r="DT102" s="1601"/>
      <c r="DU102" s="215"/>
      <c r="DV102" s="1013"/>
      <c r="DW102" s="1601"/>
      <c r="DX102" s="215"/>
      <c r="DY102" s="1013"/>
      <c r="DZ102" s="1601"/>
      <c r="EA102" s="215"/>
      <c r="EB102" s="1013"/>
      <c r="EC102" s="1601"/>
      <c r="ED102" s="215"/>
      <c r="EE102" s="1013"/>
      <c r="EF102" s="1601"/>
      <c r="EG102" s="215"/>
      <c r="EH102" s="1013"/>
      <c r="EI102" s="1601"/>
      <c r="EJ102" s="215"/>
      <c r="EK102" s="1013"/>
      <c r="EL102" s="1601"/>
      <c r="EM102" s="215"/>
      <c r="EN102" s="1013"/>
      <c r="EO102" s="1601"/>
      <c r="EP102" s="215"/>
      <c r="EQ102" s="1013"/>
      <c r="ER102" s="1601"/>
      <c r="ES102" s="215"/>
      <c r="ET102" s="1013"/>
      <c r="EU102" s="1601"/>
      <c r="EV102" s="215"/>
      <c r="EW102" s="1013"/>
      <c r="EX102" s="1601"/>
      <c r="EY102" s="215"/>
      <c r="EZ102" s="1013"/>
      <c r="FA102" s="1601"/>
      <c r="FB102" s="215"/>
      <c r="FC102" s="1013"/>
      <c r="FD102" s="1601"/>
      <c r="FE102" s="215"/>
      <c r="FF102" s="1013"/>
      <c r="FG102" s="1601"/>
      <c r="FH102" s="215"/>
      <c r="FI102" s="1013"/>
      <c r="FJ102" s="1601"/>
      <c r="FK102" s="215"/>
      <c r="FL102" s="1013"/>
      <c r="FM102" s="1601"/>
      <c r="FN102" s="215"/>
      <c r="FO102" s="1013"/>
      <c r="FP102" s="1601"/>
      <c r="FQ102" s="215"/>
      <c r="FR102" s="1013"/>
      <c r="FS102" s="1601"/>
      <c r="FT102" s="215"/>
      <c r="FU102" s="1013"/>
      <c r="FV102" s="1601"/>
      <c r="FW102" s="215"/>
      <c r="FX102" s="1013"/>
      <c r="FY102" s="1601"/>
      <c r="FZ102" s="215"/>
      <c r="GA102" s="1013"/>
      <c r="GB102" s="1601"/>
      <c r="GC102" s="215"/>
      <c r="GD102" s="1013"/>
      <c r="GE102" s="1601"/>
      <c r="GF102" s="215"/>
      <c r="GG102" s="1013"/>
      <c r="GH102" s="1601"/>
      <c r="GI102" s="215"/>
      <c r="GJ102" s="1013"/>
      <c r="GK102" s="1601"/>
      <c r="GL102" s="215"/>
      <c r="GM102" s="1013"/>
      <c r="GN102" s="1601"/>
      <c r="GO102" s="215"/>
      <c r="GP102" s="1013"/>
      <c r="GQ102" s="1601"/>
      <c r="GR102" s="215"/>
      <c r="GS102" s="1013"/>
      <c r="GT102" s="1601"/>
      <c r="GU102" s="215"/>
      <c r="GV102" s="1013"/>
      <c r="GW102" s="1601"/>
      <c r="GX102" s="215"/>
      <c r="GY102" s="1013"/>
      <c r="GZ102" s="1601"/>
      <c r="HA102" s="215"/>
      <c r="HB102" s="1013"/>
      <c r="HC102" s="1601"/>
      <c r="HD102" s="215"/>
      <c r="HE102" s="1013"/>
      <c r="HF102" s="1601"/>
      <c r="HG102" s="215"/>
      <c r="HH102" s="1013"/>
      <c r="HI102" s="1601"/>
      <c r="HJ102" s="215"/>
      <c r="HK102" s="1013"/>
      <c r="HL102" s="1601"/>
      <c r="HM102" s="215"/>
      <c r="HN102" s="1013"/>
      <c r="HO102" s="1601"/>
      <c r="HP102" s="215"/>
      <c r="HQ102" s="1013"/>
      <c r="HR102" s="1601"/>
      <c r="HS102" s="215"/>
      <c r="HT102" s="1013"/>
      <c r="HU102" s="1601"/>
      <c r="HV102" s="215"/>
      <c r="HW102" s="1013"/>
      <c r="HX102" s="1601"/>
      <c r="HY102" s="215"/>
      <c r="HZ102" s="1013"/>
      <c r="IA102" s="1601"/>
      <c r="IB102" s="215"/>
      <c r="IC102" s="1013"/>
      <c r="ID102" s="1601"/>
      <c r="IE102" s="215"/>
      <c r="IF102" s="1013"/>
      <c r="IG102" s="1601"/>
      <c r="IH102" s="215"/>
      <c r="II102" s="1013"/>
      <c r="IJ102" s="1601"/>
      <c r="IK102" s="215"/>
      <c r="IL102" s="1013"/>
      <c r="IM102" s="1601"/>
      <c r="IN102" s="215"/>
      <c r="IO102" s="1013"/>
      <c r="IP102" s="1601"/>
      <c r="IQ102" s="215"/>
      <c r="IR102" s="1013"/>
      <c r="IS102" s="1601"/>
      <c r="IT102" s="215"/>
      <c r="IU102" s="1013"/>
      <c r="IV102" s="1601"/>
      <c r="IW102" s="215"/>
      <c r="IX102" s="1013"/>
      <c r="IY102" s="1601"/>
      <c r="IZ102" s="215"/>
      <c r="JA102" s="1013"/>
      <c r="JB102" s="1601"/>
      <c r="JC102" s="215"/>
      <c r="JD102" s="1013"/>
      <c r="JE102" s="1601"/>
      <c r="JF102" s="215"/>
      <c r="JG102" s="1013"/>
      <c r="JH102" s="1601"/>
      <c r="JI102" s="215"/>
      <c r="JJ102" s="1013"/>
      <c r="JK102" s="1601"/>
      <c r="JL102" s="215"/>
      <c r="JM102" s="1013"/>
      <c r="JN102" s="1601"/>
      <c r="JO102" s="215"/>
      <c r="JP102" s="1013"/>
      <c r="JQ102" s="1601"/>
      <c r="JR102" s="215"/>
      <c r="JS102" s="1013"/>
      <c r="JT102" s="1601"/>
      <c r="JU102" s="215"/>
      <c r="JV102" s="1013"/>
      <c r="JW102" s="1601"/>
      <c r="JX102" s="215"/>
      <c r="JY102" s="1013"/>
      <c r="JZ102" s="1601"/>
      <c r="KA102" s="215"/>
      <c r="KB102" s="1013"/>
      <c r="KC102" s="1601"/>
      <c r="KD102" s="215"/>
      <c r="KE102" s="1013"/>
      <c r="KF102" s="1601"/>
      <c r="KG102" s="215"/>
      <c r="KH102" s="1013"/>
      <c r="KI102" s="1601"/>
      <c r="KJ102" s="215"/>
      <c r="KK102" s="1013"/>
      <c r="KL102" s="1601"/>
      <c r="KM102" s="215"/>
      <c r="KN102" s="1013"/>
      <c r="KO102" s="1601"/>
      <c r="KP102" s="215"/>
      <c r="KQ102" s="1013"/>
      <c r="KR102" s="1601"/>
      <c r="KS102" s="215"/>
      <c r="KT102" s="1013"/>
      <c r="KU102" s="1601"/>
      <c r="KV102" s="215"/>
      <c r="KW102" s="1013"/>
      <c r="KX102" s="1601"/>
      <c r="KY102" s="215"/>
      <c r="KZ102" s="1013"/>
      <c r="LA102" s="1601"/>
      <c r="LB102" s="215"/>
      <c r="LC102" s="1013"/>
      <c r="LD102" s="1601"/>
      <c r="LE102" s="215"/>
      <c r="LF102" s="1013"/>
      <c r="LG102" s="1601"/>
      <c r="LH102" s="215"/>
      <c r="LI102" s="1013"/>
      <c r="LJ102" s="1601"/>
      <c r="LK102" s="215"/>
      <c r="LL102" s="1013"/>
      <c r="LM102" s="1601"/>
      <c r="LN102" s="215"/>
      <c r="LO102" s="1013"/>
      <c r="LP102" s="1601"/>
      <c r="LQ102" s="215"/>
      <c r="LR102" s="1013"/>
      <c r="LS102" s="1601"/>
      <c r="LT102" s="215"/>
      <c r="LU102" s="1013"/>
      <c r="LV102" s="1601"/>
      <c r="LW102" s="215"/>
      <c r="LX102" s="1013"/>
      <c r="LY102" s="1601"/>
      <c r="LZ102" s="215"/>
      <c r="MA102" s="1013"/>
      <c r="MB102" s="1601"/>
      <c r="MC102" s="215"/>
      <c r="MD102" s="1013"/>
      <c r="ME102" s="1601"/>
      <c r="MF102" s="215"/>
      <c r="MG102" s="1013"/>
      <c r="MH102" s="1601"/>
      <c r="MI102" s="215"/>
      <c r="MJ102" s="1013"/>
      <c r="MK102" s="1601"/>
      <c r="ML102" s="215"/>
      <c r="MM102" s="1013"/>
      <c r="MN102" s="1601"/>
      <c r="MO102" s="215"/>
      <c r="MP102" s="1013"/>
      <c r="MQ102" s="1601"/>
      <c r="MR102" s="215"/>
      <c r="MS102" s="1013"/>
      <c r="MT102" s="1601"/>
      <c r="MU102" s="215"/>
      <c r="MV102" s="1013"/>
      <c r="MW102" s="1601"/>
      <c r="MX102" s="215"/>
      <c r="MY102" s="1013"/>
      <c r="MZ102" s="1601"/>
      <c r="NA102" s="215"/>
      <c r="NB102" s="1013"/>
      <c r="NC102" s="1601"/>
      <c r="ND102" s="215"/>
      <c r="NE102" s="1013"/>
      <c r="NF102" s="1601"/>
      <c r="NG102" s="215"/>
      <c r="NH102" s="1013"/>
      <c r="NI102" s="1601"/>
      <c r="NJ102" s="215"/>
      <c r="NK102" s="1013"/>
      <c r="NL102" s="1601"/>
      <c r="NM102" s="215"/>
      <c r="NN102" s="1013"/>
      <c r="NO102" s="1601"/>
      <c r="NP102" s="215"/>
      <c r="NQ102" s="1013"/>
      <c r="NR102" s="1601"/>
      <c r="NS102" s="215"/>
      <c r="NT102" s="1013"/>
      <c r="NU102" s="1601"/>
      <c r="NV102" s="215"/>
      <c r="NW102" s="1013"/>
      <c r="NX102" s="1601"/>
      <c r="NY102" s="215"/>
      <c r="NZ102" s="1013"/>
      <c r="OA102" s="1601"/>
      <c r="OB102" s="215"/>
      <c r="OC102" s="1013"/>
      <c r="OD102" s="1601"/>
      <c r="OE102" s="215"/>
      <c r="OF102" s="1013"/>
      <c r="OG102" s="1601"/>
      <c r="OH102" s="215"/>
      <c r="OI102" s="1013"/>
      <c r="OJ102" s="1601"/>
      <c r="OK102" s="215"/>
      <c r="OL102" s="1013"/>
      <c r="OM102" s="1601"/>
      <c r="ON102" s="215"/>
      <c r="OO102" s="1013"/>
      <c r="OP102" s="1601"/>
      <c r="OQ102" s="215"/>
      <c r="OR102" s="1013"/>
      <c r="OS102" s="1601"/>
      <c r="OT102" s="215"/>
      <c r="OU102" s="1013"/>
      <c r="OV102" s="1601"/>
      <c r="OW102" s="215"/>
      <c r="OX102" s="1013"/>
      <c r="OY102" s="1601"/>
      <c r="OZ102" s="215"/>
      <c r="PA102" s="1013"/>
      <c r="PB102" s="1601"/>
      <c r="PC102" s="215"/>
      <c r="PD102" s="1013"/>
      <c r="PE102" s="1601"/>
      <c r="PF102" s="215"/>
      <c r="PG102" s="1013"/>
      <c r="PH102" s="1601"/>
      <c r="PI102" s="215"/>
      <c r="PJ102" s="1013"/>
      <c r="PK102" s="1601"/>
      <c r="PL102" s="215"/>
      <c r="PM102" s="1013"/>
      <c r="PN102" s="1601"/>
      <c r="PO102" s="215"/>
      <c r="PP102" s="1013"/>
      <c r="PQ102" s="1601"/>
      <c r="PR102" s="215"/>
      <c r="PS102" s="1013"/>
      <c r="PT102" s="1601"/>
      <c r="PU102" s="215"/>
      <c r="PV102" s="1013"/>
      <c r="PW102" s="1601"/>
      <c r="PX102" s="215"/>
      <c r="PY102" s="1013"/>
      <c r="PZ102" s="1601"/>
      <c r="QA102" s="215"/>
      <c r="QB102" s="1013"/>
      <c r="QC102" s="1601"/>
      <c r="QD102" s="215"/>
      <c r="QE102" s="1013"/>
      <c r="QF102" s="1601"/>
      <c r="QG102" s="215"/>
      <c r="QH102" s="1013"/>
      <c r="QI102" s="1601"/>
      <c r="QJ102" s="215"/>
      <c r="QK102" s="1013"/>
      <c r="QL102" s="1601"/>
      <c r="QM102" s="215"/>
      <c r="QN102" s="1013"/>
      <c r="QO102" s="1601"/>
      <c r="QP102" s="215"/>
      <c r="QQ102" s="1013"/>
      <c r="QR102" s="1601"/>
      <c r="QS102" s="215"/>
      <c r="QT102" s="1013"/>
      <c r="QU102" s="1601"/>
      <c r="QV102" s="215"/>
      <c r="QW102" s="1013"/>
      <c r="QX102" s="1601"/>
      <c r="QY102" s="215"/>
      <c r="QZ102" s="1013"/>
      <c r="RA102" s="1601"/>
      <c r="RB102" s="215"/>
      <c r="RC102" s="1013"/>
      <c r="RD102" s="1601"/>
      <c r="RE102" s="215"/>
      <c r="RF102" s="1013"/>
      <c r="RG102" s="1601"/>
      <c r="RH102" s="215"/>
      <c r="RI102" s="1013"/>
      <c r="RJ102" s="1601"/>
      <c r="RK102" s="215"/>
      <c r="RL102" s="1013"/>
      <c r="RM102" s="1601"/>
      <c r="RN102" s="215"/>
      <c r="RO102" s="1013"/>
      <c r="RP102" s="1601"/>
      <c r="RQ102" s="215"/>
      <c r="RR102" s="1013"/>
      <c r="RS102" s="1601"/>
      <c r="RT102" s="215"/>
      <c r="RU102" s="1013"/>
      <c r="RV102" s="1601"/>
      <c r="RW102" s="215"/>
      <c r="RX102" s="1013"/>
      <c r="RY102" s="1601"/>
      <c r="RZ102" s="215"/>
      <c r="SA102" s="1013"/>
      <c r="SB102" s="1601"/>
      <c r="SC102" s="215"/>
      <c r="SD102" s="1013"/>
      <c r="SE102" s="1601"/>
      <c r="SF102" s="215"/>
      <c r="SG102" s="1013"/>
      <c r="SH102" s="1601"/>
      <c r="SI102" s="215"/>
      <c r="SJ102" s="1013"/>
      <c r="SK102" s="1601"/>
      <c r="SL102" s="215"/>
      <c r="SM102" s="1013"/>
      <c r="SN102" s="1601"/>
      <c r="SO102" s="215"/>
      <c r="SP102" s="1013"/>
      <c r="SQ102" s="1601"/>
      <c r="SR102" s="215"/>
      <c r="SS102" s="1013"/>
      <c r="ST102" s="1601"/>
      <c r="SU102" s="215"/>
      <c r="SV102" s="1013"/>
      <c r="SW102" s="1601"/>
      <c r="SX102" s="215"/>
      <c r="SY102" s="1013"/>
      <c r="SZ102" s="1601"/>
      <c r="TA102" s="215"/>
      <c r="TB102" s="1013"/>
      <c r="TC102" s="1601"/>
      <c r="TD102" s="215"/>
      <c r="TE102" s="1013"/>
      <c r="TF102" s="1601"/>
      <c r="TG102" s="215"/>
      <c r="TH102" s="1013"/>
      <c r="TI102" s="1601"/>
      <c r="TJ102" s="215"/>
      <c r="TK102" s="1013"/>
      <c r="TL102" s="1601"/>
      <c r="TM102" s="215"/>
      <c r="TN102" s="1013"/>
      <c r="TO102" s="1601"/>
      <c r="TP102" s="215"/>
      <c r="TQ102" s="1013"/>
      <c r="TR102" s="1601"/>
      <c r="TS102" s="215"/>
      <c r="TT102" s="1013"/>
      <c r="TU102" s="1601"/>
      <c r="TV102" s="215"/>
      <c r="TW102" s="1013"/>
      <c r="TX102" s="1601"/>
      <c r="TY102" s="215"/>
      <c r="TZ102" s="1013"/>
      <c r="UA102" s="1601"/>
      <c r="UB102" s="215"/>
      <c r="UC102" s="1013"/>
      <c r="UD102" s="1601"/>
      <c r="UE102" s="215"/>
      <c r="UF102" s="1013"/>
      <c r="UG102" s="1601"/>
      <c r="UH102" s="215"/>
      <c r="UI102" s="1013"/>
      <c r="UJ102" s="1601"/>
      <c r="UK102" s="215"/>
      <c r="UL102" s="1013"/>
      <c r="UM102" s="1601"/>
      <c r="UN102" s="215"/>
      <c r="UO102" s="1013"/>
      <c r="UP102" s="1601"/>
      <c r="UQ102" s="215"/>
      <c r="UR102" s="1013"/>
      <c r="US102" s="1601"/>
      <c r="UT102" s="215"/>
      <c r="UU102" s="1013"/>
      <c r="UV102" s="1601"/>
      <c r="UW102" s="215"/>
      <c r="UX102" s="1013"/>
      <c r="UY102" s="1601"/>
      <c r="UZ102" s="215"/>
      <c r="VA102" s="1013"/>
      <c r="VB102" s="1601"/>
      <c r="VC102" s="215"/>
      <c r="VD102" s="1013"/>
      <c r="VE102" s="1601"/>
      <c r="VF102" s="215"/>
      <c r="VG102" s="1013"/>
      <c r="VH102" s="1601"/>
      <c r="VI102" s="215"/>
      <c r="VJ102" s="1013"/>
      <c r="VK102" s="1601"/>
      <c r="VL102" s="215"/>
      <c r="VM102" s="1013"/>
      <c r="VN102" s="1601"/>
      <c r="VO102" s="215"/>
      <c r="VP102" s="1013"/>
      <c r="VQ102" s="1601"/>
      <c r="VR102" s="215"/>
      <c r="VS102" s="1013"/>
      <c r="VT102" s="1601"/>
      <c r="VU102" s="215"/>
      <c r="VV102" s="1013"/>
      <c r="VW102" s="1601"/>
      <c r="VX102" s="215"/>
      <c r="VY102" s="1013"/>
      <c r="VZ102" s="1601"/>
      <c r="WA102" s="215"/>
      <c r="WB102" s="1013"/>
      <c r="WC102" s="1601"/>
      <c r="WD102" s="215"/>
      <c r="WE102" s="1013"/>
      <c r="WF102" s="1601"/>
      <c r="WG102" s="215"/>
      <c r="WH102" s="1013"/>
      <c r="WI102" s="1601"/>
      <c r="WJ102" s="215"/>
      <c r="WK102" s="1013"/>
      <c r="WL102" s="1601"/>
      <c r="WM102" s="215"/>
      <c r="WN102" s="1013"/>
      <c r="WO102" s="1601"/>
      <c r="WP102" s="215"/>
      <c r="WQ102" s="1013"/>
      <c r="WR102" s="1601"/>
      <c r="WS102" s="215"/>
      <c r="WT102" s="1013"/>
      <c r="WU102" s="1601"/>
      <c r="WV102" s="215"/>
      <c r="WW102" s="1013"/>
      <c r="WX102" s="1601"/>
      <c r="WY102" s="215"/>
      <c r="WZ102" s="1013"/>
      <c r="XA102" s="1601"/>
      <c r="XB102" s="215"/>
      <c r="XC102" s="1013"/>
      <c r="XD102" s="1601"/>
      <c r="XE102" s="215"/>
      <c r="XF102" s="1013"/>
      <c r="XG102" s="1601"/>
      <c r="XH102" s="215"/>
      <c r="XI102" s="1013"/>
      <c r="XJ102" s="1601"/>
      <c r="XK102" s="215"/>
      <c r="XL102" s="1013"/>
      <c r="XM102" s="1601"/>
      <c r="XN102" s="215"/>
      <c r="XO102" s="1013"/>
      <c r="XP102" s="1601"/>
      <c r="XQ102" s="215"/>
      <c r="XR102" s="1013"/>
      <c r="XS102" s="1601"/>
      <c r="XT102" s="215"/>
      <c r="XU102" s="1013"/>
      <c r="XV102" s="1601"/>
      <c r="XW102" s="215"/>
      <c r="XX102" s="1013"/>
      <c r="XY102" s="1601"/>
      <c r="XZ102" s="215"/>
      <c r="YA102" s="1013"/>
      <c r="YB102" s="1601"/>
      <c r="YC102" s="215"/>
      <c r="YD102" s="1013"/>
      <c r="YE102" s="1601"/>
      <c r="YF102" s="215"/>
      <c r="YG102" s="1013"/>
      <c r="YH102" s="1601"/>
      <c r="YI102" s="215"/>
      <c r="YJ102" s="1013"/>
      <c r="YK102" s="1601"/>
      <c r="YL102" s="215"/>
      <c r="YM102" s="1013"/>
      <c r="YN102" s="1601"/>
      <c r="YO102" s="215"/>
      <c r="YP102" s="1013"/>
      <c r="YQ102" s="1601"/>
      <c r="YR102" s="215"/>
      <c r="YS102" s="1013"/>
      <c r="YT102" s="1601"/>
      <c r="YU102" s="215"/>
      <c r="YV102" s="1013"/>
      <c r="YW102" s="1601"/>
      <c r="YX102" s="215"/>
      <c r="YY102" s="1013"/>
      <c r="YZ102" s="1601"/>
      <c r="ZA102" s="215"/>
      <c r="ZB102" s="1013"/>
      <c r="ZC102" s="1601"/>
      <c r="ZD102" s="215"/>
      <c r="ZE102" s="1013"/>
      <c r="ZF102" s="1601"/>
      <c r="ZG102" s="215"/>
      <c r="ZH102" s="1013"/>
      <c r="ZI102" s="1601"/>
      <c r="ZJ102" s="215"/>
      <c r="ZK102" s="1013"/>
      <c r="ZL102" s="1601"/>
      <c r="ZM102" s="215"/>
      <c r="ZN102" s="1013"/>
      <c r="ZO102" s="1601"/>
      <c r="ZP102" s="215"/>
      <c r="ZQ102" s="1013"/>
      <c r="ZR102" s="1601"/>
      <c r="ZS102" s="215"/>
      <c r="ZT102" s="1013"/>
      <c r="ZU102" s="1601"/>
      <c r="ZV102" s="215"/>
      <c r="ZW102" s="1013"/>
      <c r="ZX102" s="1601"/>
      <c r="ZY102" s="215"/>
      <c r="ZZ102" s="1013"/>
      <c r="AAA102" s="1601"/>
      <c r="AAB102" s="215"/>
      <c r="AAC102" s="1013"/>
      <c r="AAD102" s="1601"/>
      <c r="AAE102" s="215"/>
      <c r="AAF102" s="1013"/>
      <c r="AAG102" s="1601"/>
      <c r="AAH102" s="215"/>
      <c r="AAI102" s="1013"/>
      <c r="AAJ102" s="1601"/>
      <c r="AAK102" s="215"/>
      <c r="AAL102" s="1013"/>
      <c r="AAM102" s="1601"/>
      <c r="AAN102" s="215"/>
      <c r="AAO102" s="1013"/>
      <c r="AAP102" s="1601"/>
      <c r="AAQ102" s="215"/>
      <c r="AAR102" s="1013"/>
      <c r="AAS102" s="1601"/>
      <c r="AAT102" s="215"/>
      <c r="AAU102" s="1013"/>
      <c r="AAV102" s="1601"/>
      <c r="AAW102" s="215"/>
      <c r="AAX102" s="1013"/>
      <c r="AAY102" s="1601"/>
      <c r="AAZ102" s="215"/>
      <c r="ABA102" s="1013"/>
      <c r="ABB102" s="1601"/>
      <c r="ABC102" s="215"/>
      <c r="ABD102" s="1013"/>
      <c r="ABE102" s="1601"/>
      <c r="ABF102" s="215"/>
      <c r="ABG102" s="1013"/>
      <c r="ABH102" s="1601"/>
      <c r="ABI102" s="215"/>
      <c r="ABJ102" s="1013"/>
      <c r="ABK102" s="1601"/>
      <c r="ABL102" s="215"/>
      <c r="ABM102" s="1013"/>
      <c r="ABN102" s="1601"/>
      <c r="ABO102" s="215"/>
      <c r="ABP102" s="1013"/>
      <c r="ABQ102" s="1601"/>
      <c r="ABR102" s="215"/>
      <c r="ABS102" s="1013"/>
      <c r="ABT102" s="1601"/>
      <c r="ABU102" s="215"/>
      <c r="ABV102" s="1013"/>
      <c r="ABW102" s="1601"/>
      <c r="ABX102" s="215"/>
      <c r="ABY102" s="1013"/>
      <c r="ABZ102" s="1601"/>
      <c r="ACA102" s="215"/>
      <c r="ACB102" s="1013"/>
      <c r="ACC102" s="1601"/>
      <c r="ACD102" s="215"/>
      <c r="ACE102" s="1013"/>
      <c r="ACF102" s="1601"/>
      <c r="ACG102" s="215"/>
      <c r="ACH102" s="1013"/>
      <c r="ACI102" s="1601"/>
      <c r="ACJ102" s="215"/>
      <c r="ACK102" s="1013"/>
      <c r="ACL102" s="1601"/>
      <c r="ACM102" s="215"/>
      <c r="ACN102" s="1013"/>
      <c r="ACO102" s="1601"/>
      <c r="ACP102" s="215"/>
      <c r="ACQ102" s="1013"/>
      <c r="ACR102" s="1601"/>
      <c r="ACS102" s="215"/>
      <c r="ACT102" s="1013"/>
      <c r="ACU102" s="1601"/>
      <c r="ACV102" s="215"/>
      <c r="ACW102" s="1013"/>
      <c r="ACX102" s="1601"/>
      <c r="ACY102" s="215"/>
      <c r="ACZ102" s="1013"/>
      <c r="ADA102" s="1601"/>
      <c r="ADB102" s="215"/>
      <c r="ADC102" s="1013"/>
      <c r="ADD102" s="1601"/>
      <c r="ADE102" s="215"/>
      <c r="ADF102" s="1013"/>
      <c r="ADG102" s="1601"/>
      <c r="ADH102" s="215"/>
      <c r="ADI102" s="1013"/>
      <c r="ADJ102" s="1601"/>
      <c r="ADK102" s="215"/>
      <c r="ADL102" s="1013"/>
      <c r="ADM102" s="1601"/>
      <c r="ADN102" s="215"/>
      <c r="ADO102" s="1013"/>
      <c r="ADP102" s="1601"/>
      <c r="ADQ102" s="215"/>
      <c r="ADR102" s="1013"/>
      <c r="ADS102" s="1601"/>
      <c r="ADT102" s="215"/>
      <c r="ADU102" s="1013"/>
      <c r="ADV102" s="1601"/>
      <c r="ADW102" s="215"/>
      <c r="ADX102" s="1013"/>
      <c r="ADY102" s="1601"/>
      <c r="ADZ102" s="215"/>
      <c r="AEA102" s="1013"/>
      <c r="AEB102" s="1601"/>
      <c r="AEC102" s="215"/>
      <c r="AED102" s="1013"/>
      <c r="AEE102" s="1601"/>
      <c r="AEF102" s="215"/>
      <c r="AEG102" s="1013"/>
      <c r="AEH102" s="1601"/>
      <c r="AEI102" s="215"/>
      <c r="AEJ102" s="1013"/>
      <c r="AEK102" s="1601"/>
      <c r="AEL102" s="215"/>
      <c r="AEM102" s="1013"/>
      <c r="AEN102" s="1601"/>
      <c r="AEO102" s="215"/>
      <c r="AEP102" s="1013"/>
      <c r="AEQ102" s="1601"/>
      <c r="AER102" s="215"/>
      <c r="AES102" s="1013"/>
      <c r="AET102" s="1601"/>
      <c r="AEU102" s="215"/>
      <c r="AEV102" s="1013"/>
      <c r="AEW102" s="1601"/>
      <c r="AEX102" s="215"/>
      <c r="AEY102" s="1013"/>
      <c r="AEZ102" s="1601"/>
      <c r="AFA102" s="215"/>
      <c r="AFB102" s="1013"/>
      <c r="AFC102" s="1601"/>
      <c r="AFD102" s="215"/>
      <c r="AFE102" s="1013"/>
      <c r="AFF102" s="1601"/>
      <c r="AFG102" s="215"/>
      <c r="AFH102" s="1013"/>
      <c r="AFI102" s="1601"/>
      <c r="AFJ102" s="215"/>
      <c r="AFK102" s="1013"/>
      <c r="AFL102" s="1601"/>
      <c r="AFM102" s="215"/>
      <c r="AFN102" s="1013"/>
      <c r="AFO102" s="1601"/>
      <c r="AFP102" s="215"/>
      <c r="AFQ102" s="1013"/>
      <c r="AFR102" s="1601"/>
      <c r="AFS102" s="215"/>
      <c r="AFT102" s="1013"/>
      <c r="AFU102" s="1601"/>
      <c r="AFV102" s="215"/>
      <c r="AFW102" s="1013"/>
      <c r="AFX102" s="1601"/>
      <c r="AFY102" s="215"/>
      <c r="AFZ102" s="1013"/>
      <c r="AGA102" s="1601"/>
      <c r="AGB102" s="215"/>
      <c r="AGC102" s="1013"/>
      <c r="AGD102" s="1601"/>
      <c r="AGE102" s="215"/>
      <c r="AGF102" s="1013"/>
      <c r="AGG102" s="1601"/>
      <c r="AGH102" s="215"/>
      <c r="AGI102" s="1013"/>
      <c r="AGJ102" s="1601"/>
      <c r="AGK102" s="215"/>
      <c r="AGL102" s="1013"/>
      <c r="AGM102" s="1601"/>
      <c r="AGN102" s="215"/>
      <c r="AGO102" s="1013"/>
      <c r="AGP102" s="1601"/>
      <c r="AGQ102" s="215"/>
      <c r="AGR102" s="1013"/>
      <c r="AGS102" s="1601"/>
      <c r="AGT102" s="215"/>
      <c r="AGU102" s="1013"/>
      <c r="AGV102" s="1601"/>
      <c r="AGW102" s="215"/>
      <c r="AGX102" s="1013"/>
      <c r="AGY102" s="1601"/>
      <c r="AGZ102" s="215"/>
      <c r="AHA102" s="1013"/>
      <c r="AHB102" s="1601"/>
      <c r="AHC102" s="215"/>
      <c r="AHD102" s="1013"/>
      <c r="AHE102" s="1601"/>
      <c r="AHF102" s="215"/>
      <c r="AHG102" s="1013"/>
      <c r="AHH102" s="1601"/>
      <c r="AHI102" s="215"/>
      <c r="AHJ102" s="1013"/>
      <c r="AHK102" s="1601"/>
      <c r="AHL102" s="215"/>
      <c r="AHM102" s="1013"/>
      <c r="AHN102" s="1601"/>
      <c r="AHO102" s="215"/>
      <c r="AHP102" s="1013"/>
      <c r="AHQ102" s="1601"/>
      <c r="AHR102" s="215"/>
      <c r="AHS102" s="1013"/>
      <c r="AHT102" s="1601"/>
      <c r="AHU102" s="215"/>
      <c r="AHV102" s="1013"/>
      <c r="AHW102" s="1601"/>
      <c r="AHX102" s="215"/>
      <c r="AHY102" s="1013"/>
      <c r="AHZ102" s="1601"/>
      <c r="AIA102" s="215"/>
      <c r="AIB102" s="1013"/>
      <c r="AIC102" s="1601"/>
      <c r="AID102" s="215"/>
      <c r="AIE102" s="1013"/>
      <c r="AIF102" s="1601"/>
      <c r="AIG102" s="215"/>
      <c r="AIH102" s="1013"/>
      <c r="AII102" s="1601"/>
      <c r="AIJ102" s="215"/>
      <c r="AIK102" s="1013"/>
      <c r="AIL102" s="1601"/>
      <c r="AIM102" s="215"/>
      <c r="AIN102" s="1013"/>
      <c r="AIO102" s="1601"/>
      <c r="AIP102" s="215"/>
      <c r="AIQ102" s="1013"/>
      <c r="AIR102" s="1601"/>
      <c r="AIS102" s="215"/>
      <c r="AIT102" s="1013"/>
      <c r="AIU102" s="1601"/>
      <c r="AIV102" s="215"/>
      <c r="AIW102" s="1013"/>
      <c r="AIX102" s="1601"/>
      <c r="AIY102" s="215"/>
      <c r="AIZ102" s="1013"/>
      <c r="AJA102" s="1601"/>
      <c r="AJB102" s="215"/>
      <c r="AJC102" s="1013"/>
      <c r="AJD102" s="1601"/>
      <c r="AJE102" s="215"/>
      <c r="AJF102" s="1013"/>
      <c r="AJG102" s="1601"/>
      <c r="AJH102" s="215"/>
      <c r="AJI102" s="1013"/>
      <c r="AJJ102" s="1601"/>
      <c r="AJK102" s="215"/>
      <c r="AJL102" s="1013"/>
      <c r="AJM102" s="1601"/>
      <c r="AJN102" s="215"/>
      <c r="AJO102" s="1013"/>
      <c r="AJP102" s="1601"/>
      <c r="AJQ102" s="215"/>
      <c r="AJR102" s="1013"/>
      <c r="AJS102" s="1601"/>
      <c r="AJT102" s="215"/>
      <c r="AJU102" s="1013"/>
      <c r="AJV102" s="1601"/>
      <c r="AJW102" s="215"/>
      <c r="AJX102" s="1013"/>
      <c r="AJY102" s="1601"/>
      <c r="AJZ102" s="215"/>
      <c r="AKA102" s="1013"/>
      <c r="AKB102" s="1601"/>
      <c r="AKC102" s="215"/>
      <c r="AKD102" s="1013"/>
      <c r="AKE102" s="1601"/>
      <c r="AKF102" s="215"/>
      <c r="AKG102" s="1013"/>
      <c r="AKH102" s="1601"/>
      <c r="AKI102" s="215"/>
      <c r="AKJ102" s="1013"/>
      <c r="AKK102" s="1601"/>
      <c r="AKL102" s="215"/>
      <c r="AKM102" s="1013"/>
      <c r="AKN102" s="1601"/>
      <c r="AKO102" s="215"/>
      <c r="AKP102" s="1013"/>
      <c r="AKQ102" s="1601"/>
      <c r="AKR102" s="215"/>
      <c r="AKS102" s="1013"/>
      <c r="AKT102" s="1601"/>
      <c r="AKU102" s="215"/>
      <c r="AKV102" s="1013"/>
      <c r="AKW102" s="1601"/>
      <c r="AKX102" s="215"/>
      <c r="AKY102" s="1013"/>
      <c r="AKZ102" s="1601"/>
      <c r="ALA102" s="215"/>
      <c r="ALB102" s="1013"/>
      <c r="ALC102" s="1601"/>
      <c r="ALD102" s="215"/>
      <c r="ALE102" s="1013"/>
      <c r="ALF102" s="1601"/>
      <c r="ALG102" s="215"/>
      <c r="ALH102" s="1013"/>
      <c r="ALI102" s="1601"/>
      <c r="ALJ102" s="215"/>
      <c r="ALK102" s="1013"/>
      <c r="ALL102" s="1601"/>
      <c r="ALM102" s="215"/>
      <c r="ALN102" s="1013"/>
      <c r="ALO102" s="1601"/>
      <c r="ALP102" s="215"/>
      <c r="ALQ102" s="1013"/>
      <c r="ALR102" s="1601"/>
      <c r="ALS102" s="215"/>
      <c r="ALT102" s="1013"/>
      <c r="ALU102" s="1601"/>
      <c r="ALV102" s="215"/>
      <c r="ALW102" s="1013"/>
      <c r="ALX102" s="1601"/>
      <c r="ALY102" s="215"/>
      <c r="ALZ102" s="1013"/>
      <c r="AMA102" s="1601"/>
      <c r="AMB102" s="215"/>
      <c r="AMC102" s="1013"/>
      <c r="AMD102" s="1601"/>
      <c r="AME102" s="215"/>
      <c r="AMF102" s="1013"/>
      <c r="AMG102" s="1601"/>
      <c r="AMH102" s="215"/>
      <c r="AMI102" s="1013"/>
      <c r="AMJ102" s="1601"/>
      <c r="AMK102" s="215"/>
      <c r="AML102" s="1013"/>
      <c r="AMM102" s="1601"/>
      <c r="AMN102" s="215"/>
      <c r="AMO102" s="1013"/>
      <c r="AMP102" s="1601"/>
      <c r="AMQ102" s="215"/>
      <c r="AMR102" s="1013"/>
      <c r="AMS102" s="1601"/>
      <c r="AMT102" s="215"/>
      <c r="AMU102" s="1013"/>
      <c r="AMV102" s="1601"/>
      <c r="AMW102" s="215"/>
      <c r="AMX102" s="1013"/>
      <c r="AMY102" s="1601"/>
      <c r="AMZ102" s="215"/>
      <c r="ANA102" s="1013"/>
      <c r="ANB102" s="1601"/>
      <c r="ANC102" s="215"/>
      <c r="AND102" s="1013"/>
      <c r="ANE102" s="1601"/>
      <c r="ANF102" s="215"/>
      <c r="ANG102" s="1013"/>
      <c r="ANH102" s="1601"/>
      <c r="ANI102" s="215"/>
      <c r="ANJ102" s="1013"/>
      <c r="ANK102" s="1601"/>
      <c r="ANL102" s="215"/>
      <c r="ANM102" s="1013"/>
      <c r="ANN102" s="1601"/>
      <c r="ANO102" s="215"/>
      <c r="ANP102" s="1013"/>
      <c r="ANQ102" s="1601"/>
      <c r="ANR102" s="215"/>
      <c r="ANS102" s="1013"/>
      <c r="ANT102" s="1601"/>
      <c r="ANU102" s="215"/>
      <c r="ANV102" s="1013"/>
      <c r="ANW102" s="1601"/>
      <c r="ANX102" s="215"/>
      <c r="ANY102" s="1013"/>
      <c r="ANZ102" s="1601"/>
      <c r="AOA102" s="215"/>
      <c r="AOB102" s="1013"/>
      <c r="AOC102" s="1601"/>
      <c r="AOD102" s="215"/>
      <c r="AOE102" s="1013"/>
      <c r="AOF102" s="1601"/>
      <c r="AOG102" s="215"/>
      <c r="AOH102" s="1013"/>
      <c r="AOI102" s="1601"/>
      <c r="AOJ102" s="215"/>
      <c r="AOK102" s="1013"/>
      <c r="AOL102" s="1601"/>
      <c r="AOM102" s="215"/>
      <c r="AON102" s="1013"/>
      <c r="AOO102" s="1601"/>
      <c r="AOP102" s="215"/>
      <c r="AOQ102" s="1013"/>
      <c r="AOR102" s="1601"/>
      <c r="AOS102" s="215"/>
      <c r="AOT102" s="1013"/>
      <c r="AOU102" s="1601"/>
      <c r="AOV102" s="215"/>
      <c r="AOW102" s="1013"/>
      <c r="AOX102" s="1601"/>
      <c r="AOY102" s="215"/>
      <c r="AOZ102" s="1013"/>
      <c r="APA102" s="1601"/>
      <c r="APB102" s="215"/>
      <c r="APC102" s="1013"/>
      <c r="APD102" s="1601"/>
      <c r="APE102" s="215"/>
      <c r="APF102" s="1013"/>
      <c r="APG102" s="1601"/>
      <c r="APH102" s="215"/>
      <c r="API102" s="1013"/>
      <c r="APJ102" s="1601"/>
      <c r="APK102" s="215"/>
      <c r="APL102" s="1013"/>
      <c r="APM102" s="1601"/>
      <c r="APN102" s="215"/>
      <c r="APO102" s="1013"/>
      <c r="APP102" s="1601"/>
      <c r="APQ102" s="215"/>
      <c r="APR102" s="1013"/>
      <c r="APS102" s="1601"/>
      <c r="APT102" s="215"/>
      <c r="APU102" s="1013"/>
      <c r="APV102" s="1601"/>
      <c r="APW102" s="215"/>
      <c r="APX102" s="1013"/>
      <c r="APY102" s="1601"/>
      <c r="APZ102" s="215"/>
      <c r="AQA102" s="1013"/>
      <c r="AQB102" s="1601"/>
      <c r="AQC102" s="215"/>
      <c r="AQD102" s="1013"/>
      <c r="AQE102" s="1601"/>
      <c r="AQF102" s="215"/>
      <c r="AQG102" s="1013"/>
      <c r="AQH102" s="1601"/>
      <c r="AQI102" s="215"/>
      <c r="AQJ102" s="1013"/>
      <c r="AQK102" s="1601"/>
      <c r="AQL102" s="215"/>
      <c r="AQM102" s="1013"/>
      <c r="AQN102" s="1601"/>
      <c r="AQO102" s="215"/>
      <c r="AQP102" s="1013"/>
      <c r="AQQ102" s="1601"/>
      <c r="AQR102" s="215"/>
      <c r="AQS102" s="1013"/>
      <c r="AQT102" s="1601"/>
      <c r="AQU102" s="215"/>
      <c r="AQV102" s="1013"/>
      <c r="AQW102" s="1601"/>
      <c r="AQX102" s="215"/>
      <c r="AQY102" s="1013"/>
      <c r="AQZ102" s="1601"/>
      <c r="ARA102" s="215"/>
      <c r="ARB102" s="1013"/>
      <c r="ARC102" s="1601"/>
      <c r="ARD102" s="215"/>
      <c r="ARE102" s="1013"/>
      <c r="ARF102" s="1601"/>
      <c r="ARG102" s="215"/>
      <c r="ARH102" s="1013"/>
      <c r="ARI102" s="1601"/>
      <c r="ARJ102" s="215"/>
      <c r="ARK102" s="1013"/>
      <c r="ARL102" s="1601"/>
      <c r="ARM102" s="215"/>
      <c r="ARN102" s="1013"/>
      <c r="ARO102" s="1601"/>
      <c r="ARP102" s="215"/>
      <c r="ARQ102" s="1013"/>
      <c r="ARR102" s="1601"/>
      <c r="ARS102" s="215"/>
      <c r="ART102" s="1013"/>
      <c r="ARU102" s="1601"/>
      <c r="ARV102" s="215"/>
      <c r="ARW102" s="1013"/>
      <c r="ARX102" s="1601"/>
      <c r="ARY102" s="215"/>
      <c r="ARZ102" s="1013"/>
      <c r="ASA102" s="1601"/>
      <c r="ASB102" s="215"/>
      <c r="ASC102" s="1013"/>
      <c r="ASD102" s="1601"/>
      <c r="ASE102" s="215"/>
      <c r="ASF102" s="1013"/>
      <c r="ASG102" s="1601"/>
      <c r="ASH102" s="215"/>
      <c r="ASI102" s="1013"/>
      <c r="ASJ102" s="1601"/>
      <c r="ASK102" s="215"/>
      <c r="ASL102" s="1013"/>
      <c r="ASM102" s="1601"/>
      <c r="ASN102" s="215"/>
      <c r="ASO102" s="1013"/>
      <c r="ASP102" s="1601"/>
      <c r="ASQ102" s="215"/>
      <c r="ASR102" s="1013"/>
      <c r="ASS102" s="1601"/>
      <c r="AST102" s="215"/>
      <c r="ASU102" s="1013"/>
      <c r="ASV102" s="1601"/>
      <c r="ASW102" s="215"/>
      <c r="ASX102" s="1013"/>
      <c r="ASY102" s="1601"/>
      <c r="ASZ102" s="215"/>
      <c r="ATA102" s="1013"/>
      <c r="ATB102" s="1601"/>
      <c r="ATC102" s="215"/>
      <c r="ATD102" s="1013"/>
      <c r="ATE102" s="1601"/>
      <c r="ATF102" s="215"/>
      <c r="ATG102" s="1013"/>
      <c r="ATH102" s="1601"/>
      <c r="ATI102" s="215"/>
      <c r="ATJ102" s="1013"/>
      <c r="ATK102" s="1601"/>
      <c r="ATL102" s="215"/>
      <c r="ATM102" s="1013"/>
      <c r="ATN102" s="1601"/>
      <c r="ATO102" s="215"/>
      <c r="ATP102" s="1013"/>
      <c r="ATQ102" s="1601"/>
      <c r="ATR102" s="215"/>
      <c r="ATS102" s="1013"/>
      <c r="ATT102" s="1601"/>
      <c r="ATU102" s="215"/>
      <c r="ATV102" s="1013"/>
      <c r="ATW102" s="1601"/>
      <c r="ATX102" s="215"/>
      <c r="ATY102" s="1013"/>
      <c r="ATZ102" s="1601"/>
      <c r="AUA102" s="215"/>
      <c r="AUB102" s="1013"/>
      <c r="AUC102" s="1601"/>
      <c r="AUD102" s="215"/>
      <c r="AUE102" s="1013"/>
      <c r="AUF102" s="1601"/>
      <c r="AUG102" s="215"/>
      <c r="AUH102" s="1013"/>
      <c r="AUI102" s="1601"/>
      <c r="AUJ102" s="215"/>
      <c r="AUK102" s="1013"/>
      <c r="AUL102" s="1601"/>
      <c r="AUM102" s="215"/>
      <c r="AUN102" s="1013"/>
      <c r="AUO102" s="1601"/>
      <c r="AUP102" s="215"/>
      <c r="AUQ102" s="1013"/>
      <c r="AUR102" s="1601"/>
      <c r="AUS102" s="215"/>
      <c r="AUT102" s="1013"/>
      <c r="AUU102" s="1601"/>
      <c r="AUV102" s="215"/>
      <c r="AUW102" s="1013"/>
      <c r="AUX102" s="1601"/>
      <c r="AUY102" s="215"/>
      <c r="AUZ102" s="1013"/>
      <c r="AVA102" s="1601"/>
      <c r="AVB102" s="215"/>
      <c r="AVC102" s="1013"/>
      <c r="AVD102" s="1601"/>
      <c r="AVE102" s="215"/>
      <c r="AVF102" s="1013"/>
      <c r="AVG102" s="1601"/>
      <c r="AVH102" s="215"/>
      <c r="AVI102" s="1013"/>
      <c r="AVJ102" s="1601"/>
      <c r="AVK102" s="215"/>
      <c r="AVL102" s="1013"/>
      <c r="AVM102" s="1601"/>
      <c r="AVN102" s="215"/>
      <c r="AVO102" s="1013"/>
      <c r="AVP102" s="1601"/>
      <c r="AVQ102" s="215"/>
      <c r="AVR102" s="1013"/>
      <c r="AVS102" s="1601"/>
      <c r="AVT102" s="215"/>
      <c r="AVU102" s="1013"/>
      <c r="AVV102" s="1601"/>
      <c r="AVW102" s="215"/>
      <c r="AVX102" s="1013"/>
      <c r="AVY102" s="1601"/>
      <c r="AVZ102" s="215"/>
      <c r="AWA102" s="1013"/>
      <c r="AWB102" s="1601"/>
      <c r="AWC102" s="215"/>
      <c r="AWD102" s="1013"/>
      <c r="AWE102" s="1601"/>
      <c r="AWF102" s="215"/>
      <c r="AWG102" s="1013"/>
      <c r="AWH102" s="1601"/>
      <c r="AWI102" s="215"/>
      <c r="AWJ102" s="1013"/>
      <c r="AWK102" s="1601"/>
      <c r="AWL102" s="215"/>
      <c r="AWM102" s="1013"/>
      <c r="AWN102" s="1601"/>
      <c r="AWO102" s="215"/>
      <c r="AWP102" s="1013"/>
      <c r="AWQ102" s="1601"/>
      <c r="AWR102" s="215"/>
      <c r="AWS102" s="1013"/>
      <c r="AWT102" s="1601"/>
      <c r="AWU102" s="215"/>
      <c r="AWV102" s="1013"/>
      <c r="AWW102" s="1601"/>
      <c r="AWX102" s="215"/>
      <c r="AWY102" s="1013"/>
      <c r="AWZ102" s="1601"/>
      <c r="AXA102" s="215"/>
      <c r="AXB102" s="1013"/>
      <c r="AXC102" s="1601"/>
      <c r="AXD102" s="215"/>
      <c r="AXE102" s="1013"/>
      <c r="AXF102" s="1601"/>
      <c r="AXG102" s="215"/>
      <c r="AXH102" s="1013"/>
      <c r="AXI102" s="1601"/>
      <c r="AXJ102" s="215"/>
      <c r="AXK102" s="1013"/>
      <c r="AXL102" s="1601"/>
      <c r="AXM102" s="215"/>
      <c r="AXN102" s="1013"/>
      <c r="AXO102" s="1601"/>
      <c r="AXP102" s="215"/>
      <c r="AXQ102" s="1013"/>
      <c r="AXR102" s="1601"/>
      <c r="AXS102" s="215"/>
      <c r="AXT102" s="1013"/>
      <c r="AXU102" s="1601"/>
      <c r="AXV102" s="215"/>
      <c r="AXW102" s="1013"/>
      <c r="AXX102" s="1601"/>
      <c r="AXY102" s="215"/>
      <c r="AXZ102" s="1013"/>
      <c r="AYA102" s="1601"/>
      <c r="AYB102" s="215"/>
      <c r="AYC102" s="1013"/>
      <c r="AYD102" s="1601"/>
      <c r="AYE102" s="215"/>
      <c r="AYF102" s="1013"/>
      <c r="AYG102" s="1601"/>
      <c r="AYH102" s="215"/>
      <c r="AYI102" s="1013"/>
      <c r="AYJ102" s="1601"/>
      <c r="AYK102" s="215"/>
      <c r="AYL102" s="1013"/>
      <c r="AYM102" s="1601"/>
      <c r="AYN102" s="215"/>
      <c r="AYO102" s="1013"/>
      <c r="AYP102" s="1601"/>
      <c r="AYQ102" s="215"/>
      <c r="AYR102" s="1013"/>
      <c r="AYS102" s="1601"/>
      <c r="AYT102" s="215"/>
      <c r="AYU102" s="1013"/>
      <c r="AYV102" s="1601"/>
      <c r="AYW102" s="215"/>
      <c r="AYX102" s="1013"/>
      <c r="AYY102" s="1601"/>
      <c r="AYZ102" s="215"/>
      <c r="AZA102" s="1013"/>
      <c r="AZB102" s="1601"/>
      <c r="AZC102" s="215"/>
      <c r="AZD102" s="1013"/>
      <c r="AZE102" s="1601"/>
      <c r="AZF102" s="215"/>
      <c r="AZG102" s="1013"/>
      <c r="AZH102" s="1601"/>
      <c r="AZI102" s="215"/>
      <c r="AZJ102" s="1013"/>
      <c r="AZK102" s="1601"/>
      <c r="AZL102" s="215"/>
      <c r="AZM102" s="1013"/>
      <c r="AZN102" s="1601"/>
      <c r="AZO102" s="215"/>
      <c r="AZP102" s="1013"/>
      <c r="AZQ102" s="1601"/>
      <c r="AZR102" s="215"/>
      <c r="AZS102" s="1013"/>
      <c r="AZT102" s="1601"/>
      <c r="AZU102" s="215"/>
      <c r="AZV102" s="1013"/>
      <c r="AZW102" s="1601"/>
      <c r="AZX102" s="215"/>
      <c r="AZY102" s="1013"/>
      <c r="AZZ102" s="1601"/>
      <c r="BAA102" s="215"/>
      <c r="BAB102" s="1013"/>
      <c r="BAC102" s="1601"/>
      <c r="BAD102" s="215"/>
      <c r="BAE102" s="1013"/>
      <c r="BAF102" s="1601"/>
      <c r="BAG102" s="215"/>
      <c r="BAH102" s="1013"/>
      <c r="BAI102" s="1601"/>
      <c r="BAJ102" s="215"/>
      <c r="BAK102" s="1013"/>
      <c r="BAL102" s="1601"/>
      <c r="BAM102" s="215"/>
      <c r="BAN102" s="1013"/>
      <c r="BAO102" s="1601"/>
      <c r="BAP102" s="215"/>
      <c r="BAQ102" s="1013"/>
      <c r="BAR102" s="1601"/>
      <c r="BAS102" s="215"/>
      <c r="BAT102" s="1013"/>
      <c r="BAU102" s="1601"/>
      <c r="BAV102" s="215"/>
      <c r="BAW102" s="1013"/>
      <c r="BAX102" s="1601"/>
      <c r="BAY102" s="215"/>
      <c r="BAZ102" s="1013"/>
      <c r="BBA102" s="1601"/>
      <c r="BBB102" s="215"/>
      <c r="BBC102" s="1013"/>
      <c r="BBD102" s="1601"/>
      <c r="BBE102" s="215"/>
      <c r="BBF102" s="1013"/>
      <c r="BBG102" s="1601"/>
      <c r="BBH102" s="215"/>
      <c r="BBI102" s="1013"/>
      <c r="BBJ102" s="1601"/>
      <c r="BBK102" s="215"/>
      <c r="BBL102" s="1013"/>
      <c r="BBM102" s="1601"/>
      <c r="BBN102" s="215"/>
      <c r="BBO102" s="1013"/>
      <c r="BBP102" s="1601"/>
      <c r="BBQ102" s="215"/>
      <c r="BBR102" s="1013"/>
      <c r="BBS102" s="1601"/>
      <c r="BBT102" s="215"/>
      <c r="BBU102" s="1013"/>
      <c r="BBV102" s="1601"/>
      <c r="BBW102" s="215"/>
      <c r="BBX102" s="1013"/>
      <c r="BBY102" s="1601"/>
      <c r="BBZ102" s="215"/>
      <c r="BCA102" s="1013"/>
      <c r="BCB102" s="1601"/>
      <c r="BCC102" s="215"/>
      <c r="BCD102" s="1013"/>
      <c r="BCE102" s="1601"/>
      <c r="BCF102" s="215"/>
      <c r="BCG102" s="1013"/>
      <c r="BCH102" s="1601"/>
      <c r="BCI102" s="215"/>
      <c r="BCJ102" s="1013"/>
      <c r="BCK102" s="1601"/>
      <c r="BCL102" s="215"/>
      <c r="BCM102" s="1013"/>
      <c r="BCN102" s="1601"/>
      <c r="BCO102" s="215"/>
      <c r="BCP102" s="1013"/>
      <c r="BCQ102" s="1601"/>
      <c r="BCR102" s="215"/>
      <c r="BCS102" s="1013"/>
      <c r="BCT102" s="1601"/>
      <c r="BCU102" s="215"/>
      <c r="BCV102" s="1013"/>
      <c r="BCW102" s="1601"/>
      <c r="BCX102" s="215"/>
      <c r="BCY102" s="1013"/>
      <c r="BCZ102" s="1601"/>
      <c r="BDA102" s="215"/>
      <c r="BDB102" s="1013"/>
      <c r="BDC102" s="1601"/>
      <c r="BDD102" s="215"/>
      <c r="BDE102" s="1013"/>
      <c r="BDF102" s="1601"/>
      <c r="BDG102" s="215"/>
      <c r="BDH102" s="1013"/>
      <c r="BDI102" s="1601"/>
      <c r="BDJ102" s="215"/>
      <c r="BDK102" s="1013"/>
      <c r="BDL102" s="1601"/>
      <c r="BDM102" s="215"/>
      <c r="BDN102" s="1013"/>
      <c r="BDO102" s="1601"/>
      <c r="BDP102" s="215"/>
      <c r="BDQ102" s="1013"/>
      <c r="BDR102" s="1601"/>
      <c r="BDS102" s="215"/>
      <c r="BDT102" s="1013"/>
      <c r="BDU102" s="1601"/>
      <c r="BDV102" s="215"/>
      <c r="BDW102" s="1013"/>
      <c r="BDX102" s="1601"/>
      <c r="BDY102" s="215"/>
      <c r="BDZ102" s="1013"/>
      <c r="BEA102" s="1601"/>
      <c r="BEB102" s="215"/>
      <c r="BEC102" s="1013"/>
      <c r="BED102" s="1601"/>
      <c r="BEE102" s="215"/>
      <c r="BEF102" s="1013"/>
      <c r="BEG102" s="1601"/>
      <c r="BEH102" s="215"/>
      <c r="BEI102" s="1013"/>
      <c r="BEJ102" s="1601"/>
      <c r="BEK102" s="215"/>
      <c r="BEL102" s="1013"/>
      <c r="BEM102" s="1601"/>
      <c r="BEN102" s="215"/>
      <c r="BEO102" s="1013"/>
      <c r="BEP102" s="1601"/>
      <c r="BEQ102" s="215"/>
      <c r="BER102" s="1013"/>
      <c r="BES102" s="1601"/>
      <c r="BET102" s="215"/>
      <c r="BEU102" s="1013"/>
      <c r="BEV102" s="1601"/>
      <c r="BEW102" s="215"/>
      <c r="BEX102" s="1013"/>
      <c r="BEY102" s="1601"/>
      <c r="BEZ102" s="215"/>
      <c r="BFA102" s="1013"/>
      <c r="BFB102" s="1601"/>
      <c r="BFC102" s="215"/>
      <c r="BFD102" s="1013"/>
      <c r="BFE102" s="1601"/>
      <c r="BFF102" s="215"/>
      <c r="BFG102" s="1013"/>
      <c r="BFH102" s="1601"/>
      <c r="BFI102" s="215"/>
      <c r="BFJ102" s="1013"/>
      <c r="BFK102" s="1601"/>
      <c r="BFL102" s="215"/>
      <c r="BFM102" s="1013"/>
      <c r="BFN102" s="1601"/>
      <c r="BFO102" s="215"/>
      <c r="BFP102" s="1013"/>
      <c r="BFQ102" s="1601"/>
      <c r="BFR102" s="215"/>
      <c r="BFS102" s="1013"/>
      <c r="BFT102" s="1601"/>
      <c r="BFU102" s="215"/>
      <c r="BFV102" s="1013"/>
      <c r="BFW102" s="1601"/>
      <c r="BFX102" s="215"/>
      <c r="BFY102" s="1013"/>
      <c r="BFZ102" s="1601"/>
      <c r="BGA102" s="215"/>
      <c r="BGB102" s="1013"/>
      <c r="BGC102" s="1601"/>
      <c r="BGD102" s="215"/>
      <c r="BGE102" s="1013"/>
      <c r="BGF102" s="1601"/>
      <c r="BGG102" s="215"/>
      <c r="BGH102" s="1013"/>
      <c r="BGI102" s="1601"/>
      <c r="BGJ102" s="215"/>
      <c r="BGK102" s="1013"/>
      <c r="BGL102" s="1601"/>
      <c r="BGM102" s="215"/>
      <c r="BGN102" s="1013"/>
      <c r="BGO102" s="1601"/>
      <c r="BGP102" s="215"/>
      <c r="BGQ102" s="1013"/>
      <c r="BGR102" s="1601"/>
      <c r="BGS102" s="215"/>
      <c r="BGT102" s="1013"/>
      <c r="BGU102" s="1601"/>
      <c r="BGV102" s="215"/>
      <c r="BGW102" s="1013"/>
      <c r="BGX102" s="1601"/>
      <c r="BGY102" s="215"/>
      <c r="BGZ102" s="1013"/>
      <c r="BHA102" s="1601"/>
      <c r="BHB102" s="215"/>
      <c r="BHC102" s="1013"/>
      <c r="BHD102" s="1601"/>
      <c r="BHE102" s="215"/>
      <c r="BHF102" s="1013"/>
      <c r="BHG102" s="1601"/>
      <c r="BHH102" s="215"/>
      <c r="BHI102" s="1013"/>
      <c r="BHJ102" s="1601"/>
      <c r="BHK102" s="215"/>
      <c r="BHL102" s="1013"/>
      <c r="BHM102" s="1601"/>
      <c r="BHN102" s="215"/>
      <c r="BHO102" s="1013"/>
      <c r="BHP102" s="1601"/>
      <c r="BHQ102" s="215"/>
      <c r="BHR102" s="1013"/>
      <c r="BHS102" s="1601"/>
      <c r="BHT102" s="215"/>
      <c r="BHU102" s="1013"/>
      <c r="BHV102" s="1601"/>
      <c r="BHW102" s="215"/>
      <c r="BHX102" s="1013"/>
      <c r="BHY102" s="1601"/>
      <c r="BHZ102" s="215"/>
      <c r="BIA102" s="1013"/>
      <c r="BIB102" s="1601"/>
      <c r="BIC102" s="215"/>
      <c r="BID102" s="1013"/>
      <c r="BIE102" s="1601"/>
      <c r="BIF102" s="215"/>
      <c r="BIG102" s="1013"/>
      <c r="BIH102" s="1601"/>
      <c r="BII102" s="215"/>
      <c r="BIJ102" s="1013"/>
      <c r="BIK102" s="1601"/>
      <c r="BIL102" s="215"/>
      <c r="BIM102" s="1013"/>
      <c r="BIN102" s="1601"/>
      <c r="BIO102" s="215"/>
      <c r="BIP102" s="1013"/>
      <c r="BIQ102" s="1601"/>
      <c r="BIR102" s="215"/>
      <c r="BIS102" s="1013"/>
      <c r="BIT102" s="1601"/>
      <c r="BIU102" s="215"/>
      <c r="BIV102" s="1013"/>
      <c r="BIW102" s="1601"/>
      <c r="BIX102" s="215"/>
      <c r="BIY102" s="1013"/>
      <c r="BIZ102" s="1601"/>
      <c r="BJA102" s="215"/>
      <c r="BJB102" s="1013"/>
      <c r="BJC102" s="1601"/>
      <c r="BJD102" s="215"/>
      <c r="BJE102" s="1013"/>
      <c r="BJF102" s="1601"/>
      <c r="BJG102" s="215"/>
      <c r="BJH102" s="1013"/>
      <c r="BJI102" s="1601"/>
      <c r="BJJ102" s="215"/>
      <c r="BJK102" s="1013"/>
      <c r="BJL102" s="1601"/>
      <c r="BJM102" s="215"/>
      <c r="BJN102" s="1013"/>
      <c r="BJO102" s="1601"/>
      <c r="BJP102" s="215"/>
      <c r="BJQ102" s="1013"/>
      <c r="BJR102" s="1601"/>
      <c r="BJS102" s="215"/>
      <c r="BJT102" s="1013"/>
      <c r="BJU102" s="1601"/>
      <c r="BJV102" s="215"/>
      <c r="BJW102" s="1013"/>
      <c r="BJX102" s="1601"/>
      <c r="BJY102" s="215"/>
      <c r="BJZ102" s="1013"/>
      <c r="BKA102" s="1601"/>
      <c r="BKB102" s="215"/>
      <c r="BKC102" s="1013"/>
      <c r="BKD102" s="1601"/>
      <c r="BKE102" s="215"/>
      <c r="BKF102" s="1013"/>
      <c r="BKG102" s="1601"/>
      <c r="BKH102" s="215"/>
      <c r="BKI102" s="1013"/>
      <c r="BKJ102" s="1601"/>
      <c r="BKK102" s="215"/>
      <c r="BKL102" s="1013"/>
      <c r="BKM102" s="1601"/>
      <c r="BKN102" s="215"/>
      <c r="BKO102" s="1013"/>
      <c r="BKP102" s="1601"/>
      <c r="BKQ102" s="215"/>
      <c r="BKR102" s="1013"/>
      <c r="BKS102" s="1601"/>
      <c r="BKT102" s="215"/>
      <c r="BKU102" s="1013"/>
      <c r="BKV102" s="1601"/>
      <c r="BKW102" s="215"/>
      <c r="BKX102" s="1013"/>
      <c r="BKY102" s="1601"/>
      <c r="BKZ102" s="215"/>
      <c r="BLA102" s="1013"/>
      <c r="BLB102" s="1601"/>
      <c r="BLC102" s="215"/>
      <c r="BLD102" s="1013"/>
      <c r="BLE102" s="1601"/>
      <c r="BLF102" s="215"/>
      <c r="BLG102" s="1013"/>
      <c r="BLH102" s="1601"/>
      <c r="BLI102" s="215"/>
      <c r="BLJ102" s="1013"/>
      <c r="BLK102" s="1601"/>
      <c r="BLL102" s="215"/>
      <c r="BLM102" s="1013"/>
      <c r="BLN102" s="1601"/>
      <c r="BLO102" s="215"/>
      <c r="BLP102" s="1013"/>
      <c r="BLQ102" s="1601"/>
      <c r="BLR102" s="215"/>
      <c r="BLS102" s="1013"/>
      <c r="BLT102" s="1601"/>
      <c r="BLU102" s="215"/>
      <c r="BLV102" s="1013"/>
      <c r="BLW102" s="1601"/>
      <c r="BLX102" s="215"/>
      <c r="BLY102" s="1013"/>
      <c r="BLZ102" s="1601"/>
      <c r="BMA102" s="215"/>
      <c r="BMB102" s="1013"/>
      <c r="BMC102" s="1601"/>
      <c r="BMD102" s="215"/>
      <c r="BME102" s="1013"/>
      <c r="BMF102" s="1601"/>
      <c r="BMG102" s="215"/>
      <c r="BMH102" s="1013"/>
      <c r="BMI102" s="1601"/>
      <c r="BMJ102" s="215"/>
      <c r="BMK102" s="1013"/>
      <c r="BML102" s="1601"/>
      <c r="BMM102" s="215"/>
      <c r="BMN102" s="1013"/>
      <c r="BMO102" s="1601"/>
      <c r="BMP102" s="215"/>
      <c r="BMQ102" s="1013"/>
      <c r="BMR102" s="1601"/>
      <c r="BMS102" s="215"/>
      <c r="BMT102" s="1013"/>
      <c r="BMU102" s="1601"/>
      <c r="BMV102" s="215"/>
      <c r="BMW102" s="1013"/>
      <c r="BMX102" s="1601"/>
      <c r="BMY102" s="215"/>
      <c r="BMZ102" s="1013"/>
      <c r="BNA102" s="1601"/>
      <c r="BNB102" s="215"/>
      <c r="BNC102" s="1013"/>
      <c r="BND102" s="1601"/>
      <c r="BNE102" s="215"/>
      <c r="BNF102" s="1013"/>
      <c r="BNG102" s="1601"/>
      <c r="BNH102" s="215"/>
      <c r="BNI102" s="1013"/>
      <c r="BNJ102" s="1601"/>
      <c r="BNK102" s="215"/>
      <c r="BNL102" s="1013"/>
      <c r="BNM102" s="1601"/>
      <c r="BNN102" s="215"/>
      <c r="BNO102" s="1013"/>
      <c r="BNP102" s="1601"/>
      <c r="BNQ102" s="215"/>
      <c r="BNR102" s="1013"/>
      <c r="BNS102" s="1601"/>
      <c r="BNT102" s="215"/>
      <c r="BNU102" s="1013"/>
      <c r="BNV102" s="1601"/>
      <c r="BNW102" s="215"/>
      <c r="BNX102" s="1013"/>
      <c r="BNY102" s="1601"/>
      <c r="BNZ102" s="215"/>
      <c r="BOA102" s="1013"/>
      <c r="BOB102" s="1601"/>
      <c r="BOC102" s="215"/>
      <c r="BOD102" s="1013"/>
      <c r="BOE102" s="1601"/>
      <c r="BOF102" s="215"/>
      <c r="BOG102" s="1013"/>
      <c r="BOH102" s="1601"/>
      <c r="BOI102" s="215"/>
      <c r="BOJ102" s="1013"/>
      <c r="BOK102" s="1601"/>
      <c r="BOL102" s="215"/>
      <c r="BOM102" s="1013"/>
      <c r="BON102" s="1601"/>
      <c r="BOO102" s="215"/>
      <c r="BOP102" s="1013"/>
      <c r="BOQ102" s="1601"/>
      <c r="BOR102" s="215"/>
      <c r="BOS102" s="1013"/>
      <c r="BOT102" s="1601"/>
      <c r="BOU102" s="215"/>
      <c r="BOV102" s="1013"/>
      <c r="BOW102" s="1601"/>
      <c r="BOX102" s="215"/>
      <c r="BOY102" s="1013"/>
      <c r="BOZ102" s="1601"/>
      <c r="BPA102" s="215"/>
      <c r="BPB102" s="1013"/>
      <c r="BPC102" s="1601"/>
      <c r="BPD102" s="215"/>
      <c r="BPE102" s="1013"/>
      <c r="BPF102" s="1601"/>
      <c r="BPG102" s="215"/>
      <c r="BPH102" s="1013"/>
      <c r="BPI102" s="1601"/>
      <c r="BPJ102" s="215"/>
      <c r="BPK102" s="1013"/>
      <c r="BPL102" s="1601"/>
      <c r="BPM102" s="215"/>
      <c r="BPN102" s="1013"/>
      <c r="BPO102" s="1601"/>
      <c r="BPP102" s="215"/>
      <c r="BPQ102" s="1013"/>
      <c r="BPR102" s="1601"/>
      <c r="BPS102" s="215"/>
      <c r="BPT102" s="1013"/>
      <c r="BPU102" s="1601"/>
      <c r="BPV102" s="215"/>
      <c r="BPW102" s="1013"/>
      <c r="BPX102" s="1601"/>
      <c r="BPY102" s="215"/>
      <c r="BPZ102" s="1013"/>
      <c r="BQA102" s="1601"/>
      <c r="BQB102" s="215"/>
      <c r="BQC102" s="1013"/>
      <c r="BQD102" s="1601"/>
      <c r="BQE102" s="215"/>
      <c r="BQF102" s="1013"/>
      <c r="BQG102" s="1601"/>
      <c r="BQH102" s="215"/>
      <c r="BQI102" s="1013"/>
      <c r="BQJ102" s="1601"/>
      <c r="BQK102" s="215"/>
      <c r="BQL102" s="1013"/>
      <c r="BQM102" s="1601"/>
      <c r="BQN102" s="215"/>
      <c r="BQO102" s="1013"/>
      <c r="BQP102" s="1601"/>
      <c r="BQQ102" s="215"/>
      <c r="BQR102" s="1013"/>
      <c r="BQS102" s="1601"/>
      <c r="BQT102" s="215"/>
      <c r="BQU102" s="1013"/>
      <c r="BQV102" s="1601"/>
      <c r="BQW102" s="215"/>
      <c r="BQX102" s="1013"/>
      <c r="BQY102" s="1601"/>
      <c r="BQZ102" s="215"/>
      <c r="BRA102" s="1013"/>
      <c r="BRB102" s="1601"/>
      <c r="BRC102" s="215"/>
      <c r="BRD102" s="1013"/>
      <c r="BRE102" s="1601"/>
      <c r="BRF102" s="215"/>
      <c r="BRG102" s="1013"/>
      <c r="BRH102" s="1601"/>
      <c r="BRI102" s="215"/>
      <c r="BRJ102" s="1013"/>
      <c r="BRK102" s="1601"/>
      <c r="BRL102" s="215"/>
      <c r="BRM102" s="1013"/>
      <c r="BRN102" s="1601"/>
      <c r="BRO102" s="215"/>
      <c r="BRP102" s="1013"/>
      <c r="BRQ102" s="1601"/>
      <c r="BRR102" s="215"/>
      <c r="BRS102" s="1013"/>
      <c r="BRT102" s="1601"/>
      <c r="BRU102" s="215"/>
      <c r="BRV102" s="1013"/>
      <c r="BRW102" s="1601"/>
      <c r="BRX102" s="215"/>
      <c r="BRY102" s="1013"/>
      <c r="BRZ102" s="1601"/>
      <c r="BSA102" s="215"/>
      <c r="BSB102" s="1013"/>
      <c r="BSC102" s="1601"/>
      <c r="BSD102" s="215"/>
      <c r="BSE102" s="1013"/>
      <c r="BSF102" s="1601"/>
      <c r="BSG102" s="215"/>
      <c r="BSH102" s="1013"/>
      <c r="BSI102" s="1601"/>
      <c r="BSJ102" s="215"/>
      <c r="BSK102" s="1013"/>
      <c r="BSL102" s="1601"/>
      <c r="BSM102" s="215"/>
      <c r="BSN102" s="1013"/>
      <c r="BSO102" s="1601"/>
      <c r="BSP102" s="215"/>
      <c r="BSQ102" s="1013"/>
      <c r="BSR102" s="1601"/>
      <c r="BSS102" s="215"/>
      <c r="BST102" s="1013"/>
      <c r="BSU102" s="1601"/>
      <c r="BSV102" s="215"/>
      <c r="BSW102" s="1013"/>
      <c r="BSX102" s="1601"/>
      <c r="BSY102" s="215"/>
      <c r="BSZ102" s="1013"/>
      <c r="BTA102" s="1601"/>
      <c r="BTB102" s="215"/>
      <c r="BTC102" s="1013"/>
      <c r="BTD102" s="1601"/>
      <c r="BTE102" s="215"/>
      <c r="BTF102" s="1013"/>
      <c r="BTG102" s="1601"/>
      <c r="BTH102" s="215"/>
      <c r="BTI102" s="1013"/>
      <c r="BTJ102" s="1601"/>
      <c r="BTK102" s="215"/>
      <c r="BTL102" s="1013"/>
      <c r="BTM102" s="1601"/>
      <c r="BTN102" s="215"/>
      <c r="BTO102" s="1013"/>
      <c r="BTP102" s="1601"/>
      <c r="BTQ102" s="215"/>
      <c r="BTR102" s="1013"/>
      <c r="BTS102" s="1601"/>
      <c r="BTT102" s="215"/>
      <c r="BTU102" s="1013"/>
      <c r="BTV102" s="1601"/>
      <c r="BTW102" s="215"/>
      <c r="BTX102" s="1013"/>
      <c r="BTY102" s="1601"/>
      <c r="BTZ102" s="215"/>
      <c r="BUA102" s="1013"/>
      <c r="BUB102" s="1601"/>
      <c r="BUC102" s="215"/>
      <c r="BUD102" s="1013"/>
      <c r="BUE102" s="1601"/>
      <c r="BUF102" s="215"/>
      <c r="BUG102" s="1013"/>
      <c r="BUH102" s="1601"/>
      <c r="BUI102" s="215"/>
      <c r="BUJ102" s="1013"/>
      <c r="BUK102" s="1601"/>
      <c r="BUL102" s="215"/>
      <c r="BUM102" s="1013"/>
      <c r="BUN102" s="1601"/>
      <c r="BUO102" s="215"/>
      <c r="BUP102" s="1013"/>
      <c r="BUQ102" s="1601"/>
      <c r="BUR102" s="215"/>
      <c r="BUS102" s="1013"/>
      <c r="BUT102" s="1601"/>
      <c r="BUU102" s="215"/>
      <c r="BUV102" s="1013"/>
      <c r="BUW102" s="1601"/>
      <c r="BUX102" s="215"/>
      <c r="BUY102" s="1013"/>
      <c r="BUZ102" s="1601"/>
      <c r="BVA102" s="215"/>
      <c r="BVB102" s="1013"/>
      <c r="BVC102" s="1601"/>
      <c r="BVD102" s="215"/>
      <c r="BVE102" s="1013"/>
      <c r="BVF102" s="1601"/>
      <c r="BVG102" s="215"/>
      <c r="BVH102" s="1013"/>
      <c r="BVI102" s="1601"/>
      <c r="BVJ102" s="215"/>
      <c r="BVK102" s="1013"/>
      <c r="BVL102" s="1601"/>
      <c r="BVM102" s="215"/>
      <c r="BVN102" s="1013"/>
      <c r="BVO102" s="1601"/>
      <c r="BVP102" s="215"/>
      <c r="BVQ102" s="1013"/>
      <c r="BVR102" s="1601"/>
      <c r="BVS102" s="215"/>
      <c r="BVT102" s="1013"/>
      <c r="BVU102" s="1601"/>
      <c r="BVV102" s="215"/>
      <c r="BVW102" s="1013"/>
      <c r="BVX102" s="1601"/>
      <c r="BVY102" s="215"/>
      <c r="BVZ102" s="1013"/>
      <c r="BWA102" s="1601"/>
      <c r="BWB102" s="215"/>
      <c r="BWC102" s="1013"/>
      <c r="BWD102" s="1601"/>
      <c r="BWE102" s="215"/>
      <c r="BWF102" s="1013"/>
      <c r="BWG102" s="1601"/>
      <c r="BWH102" s="215"/>
      <c r="BWI102" s="1013"/>
      <c r="BWJ102" s="1601"/>
      <c r="BWK102" s="215"/>
      <c r="BWL102" s="1013"/>
      <c r="BWM102" s="1601"/>
      <c r="BWN102" s="215"/>
      <c r="BWO102" s="1013"/>
      <c r="BWP102" s="1601"/>
      <c r="BWQ102" s="215"/>
      <c r="BWR102" s="1013"/>
      <c r="BWS102" s="1601"/>
      <c r="BWT102" s="215"/>
      <c r="BWU102" s="1013"/>
      <c r="BWV102" s="1601"/>
      <c r="BWW102" s="215"/>
      <c r="BWX102" s="1013"/>
      <c r="BWY102" s="1601"/>
      <c r="BWZ102" s="215"/>
      <c r="BXA102" s="1013"/>
      <c r="BXB102" s="1601"/>
      <c r="BXC102" s="215"/>
      <c r="BXD102" s="1013"/>
      <c r="BXE102" s="1601"/>
      <c r="BXF102" s="215"/>
      <c r="BXG102" s="1013"/>
      <c r="BXH102" s="1601"/>
      <c r="BXI102" s="215"/>
      <c r="BXJ102" s="1013"/>
      <c r="BXK102" s="1601"/>
      <c r="BXL102" s="215"/>
      <c r="BXM102" s="1013"/>
      <c r="BXN102" s="1601"/>
      <c r="BXO102" s="215"/>
      <c r="BXP102" s="1013"/>
      <c r="BXQ102" s="1601"/>
      <c r="BXR102" s="215"/>
      <c r="BXS102" s="1013"/>
      <c r="BXT102" s="1601"/>
      <c r="BXU102" s="215"/>
      <c r="BXV102" s="1013"/>
      <c r="BXW102" s="1601"/>
      <c r="BXX102" s="215"/>
      <c r="BXY102" s="1013"/>
      <c r="BXZ102" s="1601"/>
      <c r="BYA102" s="215"/>
      <c r="BYB102" s="1013"/>
      <c r="BYC102" s="1601"/>
      <c r="BYD102" s="215"/>
      <c r="BYE102" s="1013"/>
      <c r="BYF102" s="1601"/>
      <c r="BYG102" s="215"/>
      <c r="BYH102" s="1013"/>
      <c r="BYI102" s="1601"/>
      <c r="BYJ102" s="215"/>
      <c r="BYK102" s="1013"/>
      <c r="BYL102" s="1601"/>
      <c r="BYM102" s="215"/>
      <c r="BYN102" s="1013"/>
      <c r="BYO102" s="1601"/>
      <c r="BYP102" s="215"/>
      <c r="BYQ102" s="1013"/>
      <c r="BYR102" s="1601"/>
      <c r="BYS102" s="215"/>
      <c r="BYT102" s="1013"/>
      <c r="BYU102" s="1601"/>
      <c r="BYV102" s="215"/>
      <c r="BYW102" s="1013"/>
      <c r="BYX102" s="1601"/>
      <c r="BYY102" s="215"/>
      <c r="BYZ102" s="1013"/>
      <c r="BZA102" s="1601"/>
      <c r="BZB102" s="215"/>
      <c r="BZC102" s="1013"/>
      <c r="BZD102" s="1601"/>
      <c r="BZE102" s="215"/>
      <c r="BZF102" s="1013"/>
      <c r="BZG102" s="1601"/>
      <c r="BZH102" s="215"/>
      <c r="BZI102" s="1013"/>
      <c r="BZJ102" s="1601"/>
      <c r="BZK102" s="215"/>
      <c r="BZL102" s="1013"/>
      <c r="BZM102" s="1601"/>
      <c r="BZN102" s="215"/>
      <c r="BZO102" s="1013"/>
      <c r="BZP102" s="1601"/>
      <c r="BZQ102" s="215"/>
      <c r="BZR102" s="1013"/>
      <c r="BZS102" s="1601"/>
      <c r="BZT102" s="215"/>
      <c r="BZU102" s="1013"/>
      <c r="BZV102" s="1601"/>
      <c r="BZW102" s="215"/>
      <c r="BZX102" s="1013"/>
      <c r="BZY102" s="1601"/>
      <c r="BZZ102" s="215"/>
      <c r="CAA102" s="1013"/>
      <c r="CAB102" s="1601"/>
      <c r="CAC102" s="215"/>
      <c r="CAD102" s="1013"/>
      <c r="CAE102" s="1601"/>
      <c r="CAF102" s="215"/>
      <c r="CAG102" s="1013"/>
      <c r="CAH102" s="1601"/>
      <c r="CAI102" s="215"/>
      <c r="CAJ102" s="1013"/>
      <c r="CAK102" s="1601"/>
      <c r="CAL102" s="215"/>
      <c r="CAM102" s="1013"/>
      <c r="CAN102" s="1601"/>
      <c r="CAO102" s="215"/>
      <c r="CAP102" s="1013"/>
      <c r="CAQ102" s="1601"/>
      <c r="CAR102" s="215"/>
      <c r="CAS102" s="1013"/>
      <c r="CAT102" s="1601"/>
      <c r="CAU102" s="215"/>
      <c r="CAV102" s="1013"/>
      <c r="CAW102" s="1601"/>
      <c r="CAX102" s="215"/>
      <c r="CAY102" s="1013"/>
      <c r="CAZ102" s="1601"/>
      <c r="CBA102" s="215"/>
      <c r="CBB102" s="1013"/>
      <c r="CBC102" s="1601"/>
      <c r="CBD102" s="215"/>
      <c r="CBE102" s="1013"/>
      <c r="CBF102" s="1601"/>
      <c r="CBG102" s="215"/>
      <c r="CBH102" s="1013"/>
      <c r="CBI102" s="1601"/>
      <c r="CBJ102" s="215"/>
      <c r="CBK102" s="1013"/>
      <c r="CBL102" s="1601"/>
      <c r="CBM102" s="215"/>
      <c r="CBN102" s="1013"/>
      <c r="CBO102" s="1601"/>
      <c r="CBP102" s="215"/>
      <c r="CBQ102" s="1013"/>
      <c r="CBR102" s="1601"/>
      <c r="CBS102" s="215"/>
      <c r="CBT102" s="1013"/>
      <c r="CBU102" s="1601"/>
      <c r="CBV102" s="215"/>
      <c r="CBW102" s="1013"/>
      <c r="CBX102" s="1601"/>
      <c r="CBY102" s="215"/>
      <c r="CBZ102" s="1013"/>
      <c r="CCA102" s="1601"/>
      <c r="CCB102" s="215"/>
      <c r="CCC102" s="1013"/>
      <c r="CCD102" s="1601"/>
      <c r="CCE102" s="215"/>
      <c r="CCF102" s="1013"/>
      <c r="CCG102" s="1601"/>
      <c r="CCH102" s="215"/>
      <c r="CCI102" s="1013"/>
      <c r="CCJ102" s="1601"/>
      <c r="CCK102" s="215"/>
      <c r="CCL102" s="1013"/>
      <c r="CCM102" s="1601"/>
      <c r="CCN102" s="215"/>
      <c r="CCO102" s="1013"/>
      <c r="CCP102" s="1601"/>
      <c r="CCQ102" s="215"/>
      <c r="CCR102" s="1013"/>
      <c r="CCS102" s="1601"/>
      <c r="CCT102" s="215"/>
      <c r="CCU102" s="1013"/>
      <c r="CCV102" s="1601"/>
      <c r="CCW102" s="215"/>
      <c r="CCX102" s="1013"/>
      <c r="CCY102" s="1601"/>
      <c r="CCZ102" s="215"/>
      <c r="CDA102" s="1013"/>
      <c r="CDB102" s="1601"/>
      <c r="CDC102" s="215"/>
      <c r="CDD102" s="1013"/>
      <c r="CDE102" s="1601"/>
      <c r="CDF102" s="215"/>
      <c r="CDG102" s="1013"/>
      <c r="CDH102" s="1601"/>
      <c r="CDI102" s="215"/>
      <c r="CDJ102" s="1013"/>
      <c r="CDK102" s="1601"/>
      <c r="CDL102" s="215"/>
      <c r="CDM102" s="1013"/>
      <c r="CDN102" s="1601"/>
      <c r="CDO102" s="215"/>
      <c r="CDP102" s="1013"/>
      <c r="CDQ102" s="1601"/>
      <c r="CDR102" s="215"/>
      <c r="CDS102" s="1013"/>
      <c r="CDT102" s="1601"/>
      <c r="CDU102" s="215"/>
      <c r="CDV102" s="1013"/>
      <c r="CDW102" s="1601"/>
      <c r="CDX102" s="215"/>
      <c r="CDY102" s="1013"/>
      <c r="CDZ102" s="1601"/>
      <c r="CEA102" s="215"/>
      <c r="CEB102" s="1013"/>
      <c r="CEC102" s="1601"/>
      <c r="CED102" s="215"/>
      <c r="CEE102" s="1013"/>
      <c r="CEF102" s="1601"/>
      <c r="CEG102" s="215"/>
      <c r="CEH102" s="1013"/>
      <c r="CEI102" s="1601"/>
      <c r="CEJ102" s="215"/>
      <c r="CEK102" s="1013"/>
      <c r="CEL102" s="1601"/>
      <c r="CEM102" s="215"/>
      <c r="CEN102" s="1013"/>
      <c r="CEO102" s="1601"/>
      <c r="CEP102" s="215"/>
      <c r="CEQ102" s="1013"/>
      <c r="CER102" s="1601"/>
      <c r="CES102" s="215"/>
      <c r="CET102" s="1013"/>
      <c r="CEU102" s="1601"/>
      <c r="CEV102" s="215"/>
      <c r="CEW102" s="1013"/>
      <c r="CEX102" s="1601"/>
      <c r="CEY102" s="215"/>
      <c r="CEZ102" s="1013"/>
      <c r="CFA102" s="1601"/>
      <c r="CFB102" s="215"/>
      <c r="CFC102" s="1013"/>
      <c r="CFD102" s="1601"/>
      <c r="CFE102" s="215"/>
      <c r="CFF102" s="1013"/>
      <c r="CFG102" s="1601"/>
      <c r="CFH102" s="215"/>
      <c r="CFI102" s="1013"/>
      <c r="CFJ102" s="1601"/>
      <c r="CFK102" s="215"/>
      <c r="CFL102" s="1013"/>
      <c r="CFM102" s="1601"/>
      <c r="CFN102" s="215"/>
      <c r="CFO102" s="1013"/>
      <c r="CFP102" s="1601"/>
      <c r="CFQ102" s="215"/>
      <c r="CFR102" s="1013"/>
      <c r="CFS102" s="1601"/>
      <c r="CFT102" s="215"/>
      <c r="CFU102" s="1013"/>
      <c r="CFV102" s="1601"/>
      <c r="CFW102" s="215"/>
      <c r="CFX102" s="1013"/>
      <c r="CFY102" s="1601"/>
      <c r="CFZ102" s="215"/>
      <c r="CGA102" s="1013"/>
      <c r="CGB102" s="1601"/>
      <c r="CGC102" s="215"/>
      <c r="CGD102" s="1013"/>
      <c r="CGE102" s="1601"/>
      <c r="CGF102" s="215"/>
      <c r="CGG102" s="1013"/>
      <c r="CGH102" s="1601"/>
      <c r="CGI102" s="215"/>
      <c r="CGJ102" s="1013"/>
      <c r="CGK102" s="1601"/>
      <c r="CGL102" s="215"/>
      <c r="CGM102" s="1013"/>
      <c r="CGN102" s="1601"/>
      <c r="CGO102" s="215"/>
      <c r="CGP102" s="1013"/>
      <c r="CGQ102" s="1601"/>
      <c r="CGR102" s="215"/>
      <c r="CGS102" s="1013"/>
      <c r="CGT102" s="1601"/>
      <c r="CGU102" s="215"/>
      <c r="CGV102" s="1013"/>
      <c r="CGW102" s="1601"/>
      <c r="CGX102" s="215"/>
      <c r="CGY102" s="1013"/>
      <c r="CGZ102" s="1601"/>
      <c r="CHA102" s="215"/>
      <c r="CHB102" s="1013"/>
      <c r="CHC102" s="1601"/>
      <c r="CHD102" s="215"/>
      <c r="CHE102" s="1013"/>
      <c r="CHF102" s="1601"/>
      <c r="CHG102" s="215"/>
      <c r="CHH102" s="1013"/>
      <c r="CHI102" s="1601"/>
      <c r="CHJ102" s="215"/>
      <c r="CHK102" s="1013"/>
      <c r="CHL102" s="1601"/>
      <c r="CHM102" s="215"/>
      <c r="CHN102" s="1013"/>
      <c r="CHO102" s="1601"/>
      <c r="CHP102" s="215"/>
      <c r="CHQ102" s="1013"/>
      <c r="CHR102" s="1601"/>
      <c r="CHS102" s="215"/>
      <c r="CHT102" s="1013"/>
      <c r="CHU102" s="1601"/>
      <c r="CHV102" s="215"/>
      <c r="CHW102" s="1013"/>
      <c r="CHX102" s="1601"/>
      <c r="CHY102" s="215"/>
      <c r="CHZ102" s="1013"/>
      <c r="CIA102" s="1601"/>
      <c r="CIB102" s="215"/>
      <c r="CIC102" s="1013"/>
      <c r="CID102" s="1601"/>
      <c r="CIE102" s="215"/>
      <c r="CIF102" s="1013"/>
      <c r="CIG102" s="1601"/>
      <c r="CIH102" s="215"/>
      <c r="CII102" s="1013"/>
      <c r="CIJ102" s="1601"/>
      <c r="CIK102" s="215"/>
      <c r="CIL102" s="1013"/>
      <c r="CIM102" s="1601"/>
      <c r="CIN102" s="215"/>
      <c r="CIO102" s="1013"/>
      <c r="CIP102" s="1601"/>
      <c r="CIQ102" s="215"/>
      <c r="CIR102" s="1013"/>
      <c r="CIS102" s="1601"/>
      <c r="CIT102" s="215"/>
      <c r="CIU102" s="1013"/>
      <c r="CIV102" s="1601"/>
      <c r="CIW102" s="215"/>
      <c r="CIX102" s="1013"/>
      <c r="CIY102" s="1601"/>
      <c r="CIZ102" s="215"/>
      <c r="CJA102" s="1013"/>
      <c r="CJB102" s="1601"/>
      <c r="CJC102" s="215"/>
      <c r="CJD102" s="1013"/>
      <c r="CJE102" s="1601"/>
      <c r="CJF102" s="215"/>
      <c r="CJG102" s="1013"/>
      <c r="CJH102" s="1601"/>
      <c r="CJI102" s="215"/>
      <c r="CJJ102" s="1013"/>
      <c r="CJK102" s="1601"/>
      <c r="CJL102" s="215"/>
      <c r="CJM102" s="1013"/>
      <c r="CJN102" s="1601"/>
      <c r="CJO102" s="215"/>
      <c r="CJP102" s="1013"/>
      <c r="CJQ102" s="1601"/>
      <c r="CJR102" s="215"/>
      <c r="CJS102" s="1013"/>
      <c r="CJT102" s="1601"/>
      <c r="CJU102" s="215"/>
      <c r="CJV102" s="1013"/>
      <c r="CJW102" s="1601"/>
      <c r="CJX102" s="215"/>
      <c r="CJY102" s="1013"/>
      <c r="CJZ102" s="1601"/>
      <c r="CKA102" s="215"/>
      <c r="CKB102" s="1013"/>
      <c r="CKC102" s="1601"/>
      <c r="CKD102" s="215"/>
      <c r="CKE102" s="1013"/>
      <c r="CKF102" s="1601"/>
      <c r="CKG102" s="215"/>
      <c r="CKH102" s="1013"/>
      <c r="CKI102" s="1601"/>
      <c r="CKJ102" s="215"/>
      <c r="CKK102" s="1013"/>
      <c r="CKL102" s="1601"/>
      <c r="CKM102" s="215"/>
      <c r="CKN102" s="1013"/>
      <c r="CKO102" s="1601"/>
      <c r="CKP102" s="215"/>
      <c r="CKQ102" s="1013"/>
      <c r="CKR102" s="1601"/>
      <c r="CKS102" s="215"/>
      <c r="CKT102" s="1013"/>
      <c r="CKU102" s="1601"/>
      <c r="CKV102" s="215"/>
      <c r="CKW102" s="1013"/>
      <c r="CKX102" s="1601"/>
      <c r="CKY102" s="215"/>
      <c r="CKZ102" s="1013"/>
      <c r="CLA102" s="1601"/>
      <c r="CLB102" s="215"/>
      <c r="CLC102" s="1013"/>
      <c r="CLD102" s="1601"/>
      <c r="CLE102" s="215"/>
      <c r="CLF102" s="1013"/>
      <c r="CLG102" s="1601"/>
      <c r="CLH102" s="215"/>
      <c r="CLI102" s="1013"/>
      <c r="CLJ102" s="1601"/>
      <c r="CLK102" s="215"/>
      <c r="CLL102" s="1013"/>
      <c r="CLM102" s="1601"/>
      <c r="CLN102" s="215"/>
      <c r="CLO102" s="1013"/>
      <c r="CLP102" s="1601"/>
      <c r="CLQ102" s="215"/>
      <c r="CLR102" s="1013"/>
      <c r="CLS102" s="1601"/>
      <c r="CLT102" s="215"/>
      <c r="CLU102" s="1013"/>
      <c r="CLV102" s="1601"/>
      <c r="CLW102" s="215"/>
      <c r="CLX102" s="1013"/>
      <c r="CLY102" s="1601"/>
      <c r="CLZ102" s="215"/>
      <c r="CMA102" s="1013"/>
      <c r="CMB102" s="1601"/>
      <c r="CMC102" s="215"/>
      <c r="CMD102" s="1013"/>
      <c r="CME102" s="1601"/>
      <c r="CMF102" s="215"/>
      <c r="CMG102" s="1013"/>
      <c r="CMH102" s="1601"/>
      <c r="CMI102" s="215"/>
      <c r="CMJ102" s="1013"/>
      <c r="CMK102" s="1601"/>
      <c r="CML102" s="215"/>
      <c r="CMM102" s="1013"/>
      <c r="CMN102" s="1601"/>
      <c r="CMO102" s="215"/>
      <c r="CMP102" s="1013"/>
      <c r="CMQ102" s="1601"/>
      <c r="CMR102" s="215"/>
      <c r="CMS102" s="1013"/>
      <c r="CMT102" s="1601"/>
      <c r="CMU102" s="215"/>
      <c r="CMV102" s="1013"/>
      <c r="CMW102" s="1601"/>
      <c r="CMX102" s="215"/>
      <c r="CMY102" s="1013"/>
      <c r="CMZ102" s="1601"/>
      <c r="CNA102" s="215"/>
      <c r="CNB102" s="1013"/>
      <c r="CNC102" s="1601"/>
      <c r="CND102" s="215"/>
      <c r="CNE102" s="1013"/>
      <c r="CNF102" s="1601"/>
      <c r="CNG102" s="215"/>
      <c r="CNH102" s="1013"/>
      <c r="CNI102" s="1601"/>
      <c r="CNJ102" s="215"/>
      <c r="CNK102" s="1013"/>
      <c r="CNL102" s="1601"/>
      <c r="CNM102" s="215"/>
      <c r="CNN102" s="1013"/>
      <c r="CNO102" s="1601"/>
      <c r="CNP102" s="215"/>
      <c r="CNQ102" s="1013"/>
      <c r="CNR102" s="1601"/>
      <c r="CNS102" s="215"/>
      <c r="CNT102" s="1013"/>
      <c r="CNU102" s="1601"/>
      <c r="CNV102" s="215"/>
      <c r="CNW102" s="1013"/>
      <c r="CNX102" s="1601"/>
      <c r="CNY102" s="215"/>
      <c r="CNZ102" s="1013"/>
      <c r="COA102" s="1601"/>
      <c r="COB102" s="215"/>
      <c r="COC102" s="1013"/>
      <c r="COD102" s="1601"/>
      <c r="COE102" s="215"/>
      <c r="COF102" s="1013"/>
      <c r="COG102" s="1601"/>
      <c r="COH102" s="215"/>
      <c r="COI102" s="1013"/>
      <c r="COJ102" s="1601"/>
      <c r="COK102" s="215"/>
      <c r="COL102" s="1013"/>
      <c r="COM102" s="1601"/>
      <c r="CON102" s="215"/>
      <c r="COO102" s="1013"/>
      <c r="COP102" s="1601"/>
      <c r="COQ102" s="215"/>
      <c r="COR102" s="1013"/>
      <c r="COS102" s="1601"/>
      <c r="COT102" s="215"/>
      <c r="COU102" s="1013"/>
      <c r="COV102" s="1601"/>
      <c r="COW102" s="215"/>
      <c r="COX102" s="1013"/>
      <c r="COY102" s="1601"/>
      <c r="COZ102" s="215"/>
      <c r="CPA102" s="1013"/>
      <c r="CPB102" s="1601"/>
      <c r="CPC102" s="215"/>
      <c r="CPD102" s="1013"/>
      <c r="CPE102" s="1601"/>
      <c r="CPF102" s="215"/>
      <c r="CPG102" s="1013"/>
      <c r="CPH102" s="1601"/>
      <c r="CPI102" s="215"/>
      <c r="CPJ102" s="1013"/>
      <c r="CPK102" s="1601"/>
      <c r="CPL102" s="215"/>
      <c r="CPM102" s="1013"/>
      <c r="CPN102" s="1601"/>
      <c r="CPO102" s="215"/>
      <c r="CPP102" s="1013"/>
      <c r="CPQ102" s="1601"/>
      <c r="CPR102" s="215"/>
      <c r="CPS102" s="1013"/>
      <c r="CPT102" s="1601"/>
      <c r="CPU102" s="215"/>
      <c r="CPV102" s="1013"/>
      <c r="CPW102" s="1601"/>
      <c r="CPX102" s="215"/>
      <c r="CPY102" s="1013"/>
      <c r="CPZ102" s="1601"/>
      <c r="CQA102" s="215"/>
      <c r="CQB102" s="1013"/>
      <c r="CQC102" s="1601"/>
      <c r="CQD102" s="215"/>
      <c r="CQE102" s="1013"/>
      <c r="CQF102" s="1601"/>
      <c r="CQG102" s="215"/>
      <c r="CQH102" s="1013"/>
      <c r="CQI102" s="1601"/>
      <c r="CQJ102" s="215"/>
      <c r="CQK102" s="1013"/>
      <c r="CQL102" s="1601"/>
      <c r="CQM102" s="215"/>
      <c r="CQN102" s="1013"/>
      <c r="CQO102" s="1601"/>
      <c r="CQP102" s="215"/>
      <c r="CQQ102" s="1013"/>
      <c r="CQR102" s="1601"/>
      <c r="CQS102" s="215"/>
      <c r="CQT102" s="1013"/>
      <c r="CQU102" s="1601"/>
      <c r="CQV102" s="215"/>
      <c r="CQW102" s="1013"/>
      <c r="CQX102" s="1601"/>
      <c r="CQY102" s="215"/>
      <c r="CQZ102" s="1013"/>
      <c r="CRA102" s="1601"/>
      <c r="CRB102" s="215"/>
      <c r="CRC102" s="1013"/>
      <c r="CRD102" s="1601"/>
      <c r="CRE102" s="215"/>
      <c r="CRF102" s="1013"/>
      <c r="CRG102" s="1601"/>
      <c r="CRH102" s="215"/>
      <c r="CRI102" s="1013"/>
      <c r="CRJ102" s="1601"/>
      <c r="CRK102" s="215"/>
      <c r="CRL102" s="1013"/>
      <c r="CRM102" s="1601"/>
      <c r="CRN102" s="215"/>
      <c r="CRO102" s="1013"/>
      <c r="CRP102" s="1601"/>
      <c r="CRQ102" s="215"/>
      <c r="CRR102" s="1013"/>
      <c r="CRS102" s="1601"/>
      <c r="CRT102" s="215"/>
      <c r="CRU102" s="1013"/>
      <c r="CRV102" s="1601"/>
      <c r="CRW102" s="215"/>
      <c r="CRX102" s="1013"/>
      <c r="CRY102" s="1601"/>
      <c r="CRZ102" s="215"/>
      <c r="CSA102" s="1013"/>
      <c r="CSB102" s="1601"/>
      <c r="CSC102" s="215"/>
      <c r="CSD102" s="1013"/>
      <c r="CSE102" s="1601"/>
      <c r="CSF102" s="215"/>
      <c r="CSG102" s="1013"/>
      <c r="CSH102" s="1601"/>
      <c r="CSI102" s="215"/>
      <c r="CSJ102" s="1013"/>
      <c r="CSK102" s="1601"/>
      <c r="CSL102" s="215"/>
      <c r="CSM102" s="1013"/>
      <c r="CSN102" s="1601"/>
      <c r="CSO102" s="215"/>
      <c r="CSP102" s="1013"/>
      <c r="CSQ102" s="1601"/>
      <c r="CSR102" s="215"/>
      <c r="CSS102" s="1013"/>
      <c r="CST102" s="1601"/>
      <c r="CSU102" s="215"/>
      <c r="CSV102" s="1013"/>
      <c r="CSW102" s="1601"/>
      <c r="CSX102" s="215"/>
      <c r="CSY102" s="1013"/>
      <c r="CSZ102" s="1601"/>
      <c r="CTA102" s="215"/>
      <c r="CTB102" s="1013"/>
      <c r="CTC102" s="1601"/>
      <c r="CTD102" s="215"/>
      <c r="CTE102" s="1013"/>
      <c r="CTF102" s="1601"/>
      <c r="CTG102" s="215"/>
      <c r="CTH102" s="1013"/>
      <c r="CTI102" s="1601"/>
      <c r="CTJ102" s="215"/>
      <c r="CTK102" s="1013"/>
      <c r="CTL102" s="1601"/>
      <c r="CTM102" s="215"/>
      <c r="CTN102" s="1013"/>
      <c r="CTO102" s="1601"/>
      <c r="CTP102" s="215"/>
      <c r="CTQ102" s="1013"/>
      <c r="CTR102" s="1601"/>
      <c r="CTS102" s="215"/>
      <c r="CTT102" s="1013"/>
      <c r="CTU102" s="1601"/>
      <c r="CTV102" s="215"/>
      <c r="CTW102" s="1013"/>
      <c r="CTX102" s="1601"/>
      <c r="CTY102" s="215"/>
      <c r="CTZ102" s="1013"/>
      <c r="CUA102" s="1601"/>
      <c r="CUB102" s="215"/>
      <c r="CUC102" s="1013"/>
      <c r="CUD102" s="1601"/>
      <c r="CUE102" s="215"/>
      <c r="CUF102" s="1013"/>
      <c r="CUG102" s="1601"/>
      <c r="CUH102" s="215"/>
      <c r="CUI102" s="1013"/>
      <c r="CUJ102" s="1601"/>
      <c r="CUK102" s="215"/>
      <c r="CUL102" s="1013"/>
      <c r="CUM102" s="1601"/>
      <c r="CUN102" s="215"/>
      <c r="CUO102" s="1013"/>
      <c r="CUP102" s="1601"/>
      <c r="CUQ102" s="215"/>
      <c r="CUR102" s="1013"/>
      <c r="CUS102" s="1601"/>
      <c r="CUT102" s="215"/>
      <c r="CUU102" s="1013"/>
      <c r="CUV102" s="1601"/>
      <c r="CUW102" s="215"/>
      <c r="CUX102" s="1013"/>
      <c r="CUY102" s="1601"/>
      <c r="CUZ102" s="215"/>
      <c r="CVA102" s="1013"/>
      <c r="CVB102" s="1601"/>
      <c r="CVC102" s="215"/>
      <c r="CVD102" s="1013"/>
      <c r="CVE102" s="1601"/>
      <c r="CVF102" s="215"/>
      <c r="CVG102" s="1013"/>
      <c r="CVH102" s="1601"/>
      <c r="CVI102" s="215"/>
      <c r="CVJ102" s="1013"/>
      <c r="CVK102" s="1601"/>
      <c r="CVL102" s="215"/>
      <c r="CVM102" s="1013"/>
      <c r="CVN102" s="1601"/>
      <c r="CVO102" s="215"/>
      <c r="CVP102" s="1013"/>
      <c r="CVQ102" s="1601"/>
      <c r="CVR102" s="215"/>
      <c r="CVS102" s="1013"/>
      <c r="CVT102" s="1601"/>
      <c r="CVU102" s="215"/>
      <c r="CVV102" s="1013"/>
      <c r="CVW102" s="1601"/>
      <c r="CVX102" s="215"/>
      <c r="CVY102" s="1013"/>
      <c r="CVZ102" s="1601"/>
      <c r="CWA102" s="215"/>
      <c r="CWB102" s="1013"/>
      <c r="CWC102" s="1601"/>
      <c r="CWD102" s="215"/>
      <c r="CWE102" s="1013"/>
      <c r="CWF102" s="1601"/>
      <c r="CWG102" s="215"/>
      <c r="CWH102" s="1013"/>
      <c r="CWI102" s="1601"/>
      <c r="CWJ102" s="215"/>
      <c r="CWK102" s="1013"/>
      <c r="CWL102" s="1601"/>
      <c r="CWM102" s="215"/>
      <c r="CWN102" s="1013"/>
      <c r="CWO102" s="1601"/>
      <c r="CWP102" s="215"/>
      <c r="CWQ102" s="1013"/>
      <c r="CWR102" s="1601"/>
      <c r="CWS102" s="215"/>
      <c r="CWT102" s="1013"/>
      <c r="CWU102" s="1601"/>
      <c r="CWV102" s="215"/>
      <c r="CWW102" s="1013"/>
      <c r="CWX102" s="1601"/>
      <c r="CWY102" s="215"/>
      <c r="CWZ102" s="1013"/>
      <c r="CXA102" s="1601"/>
      <c r="CXB102" s="215"/>
      <c r="CXC102" s="1013"/>
      <c r="CXD102" s="1601"/>
      <c r="CXE102" s="215"/>
      <c r="CXF102" s="1013"/>
      <c r="CXG102" s="1601"/>
      <c r="CXH102" s="215"/>
      <c r="CXI102" s="1013"/>
      <c r="CXJ102" s="1601"/>
      <c r="CXK102" s="215"/>
      <c r="CXL102" s="1013"/>
      <c r="CXM102" s="1601"/>
      <c r="CXN102" s="215"/>
      <c r="CXO102" s="1013"/>
      <c r="CXP102" s="1601"/>
      <c r="CXQ102" s="215"/>
      <c r="CXR102" s="1013"/>
      <c r="CXS102" s="1601"/>
      <c r="CXT102" s="215"/>
      <c r="CXU102" s="1013"/>
      <c r="CXV102" s="1601"/>
      <c r="CXW102" s="215"/>
      <c r="CXX102" s="1013"/>
      <c r="CXY102" s="1601"/>
      <c r="CXZ102" s="215"/>
      <c r="CYA102" s="1013"/>
      <c r="CYB102" s="1601"/>
      <c r="CYC102" s="215"/>
      <c r="CYD102" s="1013"/>
      <c r="CYE102" s="1601"/>
      <c r="CYF102" s="215"/>
      <c r="CYG102" s="1013"/>
      <c r="CYH102" s="1601"/>
      <c r="CYI102" s="215"/>
      <c r="CYJ102" s="1013"/>
      <c r="CYK102" s="1601"/>
      <c r="CYL102" s="215"/>
      <c r="CYM102" s="1013"/>
      <c r="CYN102" s="1601"/>
      <c r="CYO102" s="215"/>
      <c r="CYP102" s="1013"/>
      <c r="CYQ102" s="1601"/>
      <c r="CYR102" s="215"/>
      <c r="CYS102" s="1013"/>
      <c r="CYT102" s="1601"/>
      <c r="CYU102" s="215"/>
      <c r="CYV102" s="1013"/>
      <c r="CYW102" s="1601"/>
      <c r="CYX102" s="215"/>
      <c r="CYY102" s="1013"/>
      <c r="CYZ102" s="1601"/>
      <c r="CZA102" s="215"/>
      <c r="CZB102" s="1013"/>
      <c r="CZC102" s="1601"/>
      <c r="CZD102" s="215"/>
      <c r="CZE102" s="1013"/>
      <c r="CZF102" s="1601"/>
      <c r="CZG102" s="215"/>
      <c r="CZH102" s="1013"/>
      <c r="CZI102" s="1601"/>
      <c r="CZJ102" s="215"/>
      <c r="CZK102" s="1013"/>
      <c r="CZL102" s="1601"/>
      <c r="CZM102" s="215"/>
      <c r="CZN102" s="1013"/>
      <c r="CZO102" s="1601"/>
      <c r="CZP102" s="215"/>
      <c r="CZQ102" s="1013"/>
      <c r="CZR102" s="1601"/>
      <c r="CZS102" s="215"/>
      <c r="CZT102" s="1013"/>
      <c r="CZU102" s="1601"/>
      <c r="CZV102" s="215"/>
      <c r="CZW102" s="1013"/>
      <c r="CZX102" s="1601"/>
      <c r="CZY102" s="215"/>
      <c r="CZZ102" s="1013"/>
      <c r="DAA102" s="1601"/>
      <c r="DAB102" s="215"/>
      <c r="DAC102" s="1013"/>
      <c r="DAD102" s="1601"/>
      <c r="DAE102" s="215"/>
      <c r="DAF102" s="1013"/>
      <c r="DAG102" s="1601"/>
      <c r="DAH102" s="215"/>
      <c r="DAI102" s="1013"/>
      <c r="DAJ102" s="1601"/>
      <c r="DAK102" s="215"/>
      <c r="DAL102" s="1013"/>
      <c r="DAM102" s="1601"/>
      <c r="DAN102" s="215"/>
      <c r="DAO102" s="1013"/>
      <c r="DAP102" s="1601"/>
      <c r="DAQ102" s="215"/>
      <c r="DAR102" s="1013"/>
      <c r="DAS102" s="1601"/>
      <c r="DAT102" s="215"/>
      <c r="DAU102" s="1013"/>
      <c r="DAV102" s="1601"/>
      <c r="DAW102" s="215"/>
      <c r="DAX102" s="1013"/>
      <c r="DAY102" s="1601"/>
      <c r="DAZ102" s="215"/>
      <c r="DBA102" s="1013"/>
      <c r="DBB102" s="1601"/>
      <c r="DBC102" s="215"/>
      <c r="DBD102" s="1013"/>
      <c r="DBE102" s="1601"/>
      <c r="DBF102" s="215"/>
      <c r="DBG102" s="1013"/>
      <c r="DBH102" s="1601"/>
      <c r="DBI102" s="215"/>
      <c r="DBJ102" s="1013"/>
      <c r="DBK102" s="1601"/>
      <c r="DBL102" s="215"/>
      <c r="DBM102" s="1013"/>
      <c r="DBN102" s="1601"/>
      <c r="DBO102" s="215"/>
      <c r="DBP102" s="1013"/>
      <c r="DBQ102" s="1601"/>
      <c r="DBR102" s="215"/>
      <c r="DBS102" s="1013"/>
      <c r="DBT102" s="1601"/>
      <c r="DBU102" s="215"/>
      <c r="DBV102" s="1013"/>
      <c r="DBW102" s="1601"/>
      <c r="DBX102" s="215"/>
      <c r="DBY102" s="1013"/>
      <c r="DBZ102" s="1601"/>
      <c r="DCA102" s="215"/>
      <c r="DCB102" s="1013"/>
      <c r="DCC102" s="1601"/>
      <c r="DCD102" s="215"/>
      <c r="DCE102" s="1013"/>
      <c r="DCF102" s="1601"/>
      <c r="DCG102" s="215"/>
      <c r="DCH102" s="1013"/>
      <c r="DCI102" s="1601"/>
      <c r="DCJ102" s="215"/>
      <c r="DCK102" s="1013"/>
      <c r="DCL102" s="1601"/>
      <c r="DCM102" s="215"/>
      <c r="DCN102" s="1013"/>
      <c r="DCO102" s="1601"/>
      <c r="DCP102" s="215"/>
      <c r="DCQ102" s="1013"/>
      <c r="DCR102" s="1601"/>
      <c r="DCS102" s="215"/>
      <c r="DCT102" s="1013"/>
      <c r="DCU102" s="1601"/>
      <c r="DCV102" s="215"/>
      <c r="DCW102" s="1013"/>
      <c r="DCX102" s="1601"/>
      <c r="DCY102" s="215"/>
      <c r="DCZ102" s="1013"/>
      <c r="DDA102" s="1601"/>
      <c r="DDB102" s="215"/>
      <c r="DDC102" s="1013"/>
      <c r="DDD102" s="1601"/>
      <c r="DDE102" s="215"/>
      <c r="DDF102" s="1013"/>
      <c r="DDG102" s="1601"/>
      <c r="DDH102" s="215"/>
      <c r="DDI102" s="1013"/>
      <c r="DDJ102" s="1601"/>
      <c r="DDK102" s="215"/>
      <c r="DDL102" s="1013"/>
      <c r="DDM102" s="1601"/>
      <c r="DDN102" s="215"/>
      <c r="DDO102" s="1013"/>
      <c r="DDP102" s="1601"/>
      <c r="DDQ102" s="215"/>
      <c r="DDR102" s="1013"/>
      <c r="DDS102" s="1601"/>
      <c r="DDT102" s="215"/>
      <c r="DDU102" s="1013"/>
      <c r="DDV102" s="1601"/>
      <c r="DDW102" s="215"/>
      <c r="DDX102" s="1013"/>
      <c r="DDY102" s="1601"/>
      <c r="DDZ102" s="215"/>
      <c r="DEA102" s="1013"/>
      <c r="DEB102" s="1601"/>
      <c r="DEC102" s="215"/>
      <c r="DED102" s="1013"/>
      <c r="DEE102" s="1601"/>
      <c r="DEF102" s="215"/>
      <c r="DEG102" s="1013"/>
      <c r="DEH102" s="1601"/>
      <c r="DEI102" s="215"/>
      <c r="DEJ102" s="1013"/>
      <c r="DEK102" s="1601"/>
      <c r="DEL102" s="215"/>
      <c r="DEM102" s="1013"/>
      <c r="DEN102" s="1601"/>
      <c r="DEO102" s="215"/>
      <c r="DEP102" s="1013"/>
      <c r="DEQ102" s="1601"/>
      <c r="DER102" s="215"/>
      <c r="DES102" s="1013"/>
      <c r="DET102" s="1601"/>
      <c r="DEU102" s="215"/>
      <c r="DEV102" s="1013"/>
      <c r="DEW102" s="1601"/>
      <c r="DEX102" s="215"/>
      <c r="DEY102" s="1013"/>
      <c r="DEZ102" s="1601"/>
      <c r="DFA102" s="215"/>
      <c r="DFB102" s="1013"/>
      <c r="DFC102" s="1601"/>
      <c r="DFD102" s="215"/>
      <c r="DFE102" s="1013"/>
      <c r="DFF102" s="1601"/>
      <c r="DFG102" s="215"/>
      <c r="DFH102" s="1013"/>
      <c r="DFI102" s="1601"/>
      <c r="DFJ102" s="215"/>
      <c r="DFK102" s="1013"/>
      <c r="DFL102" s="1601"/>
      <c r="DFM102" s="215"/>
      <c r="DFN102" s="1013"/>
      <c r="DFO102" s="1601"/>
      <c r="DFP102" s="215"/>
      <c r="DFQ102" s="1013"/>
      <c r="DFR102" s="1601"/>
      <c r="DFS102" s="215"/>
      <c r="DFT102" s="1013"/>
      <c r="DFU102" s="1601"/>
      <c r="DFV102" s="215"/>
      <c r="DFW102" s="1013"/>
      <c r="DFX102" s="1601"/>
      <c r="DFY102" s="215"/>
      <c r="DFZ102" s="1013"/>
      <c r="DGA102" s="1601"/>
      <c r="DGB102" s="215"/>
      <c r="DGC102" s="1013"/>
      <c r="DGD102" s="1601"/>
      <c r="DGE102" s="215"/>
      <c r="DGF102" s="1013"/>
      <c r="DGG102" s="1601"/>
      <c r="DGH102" s="215"/>
      <c r="DGI102" s="1013"/>
      <c r="DGJ102" s="1601"/>
      <c r="DGK102" s="215"/>
      <c r="DGL102" s="1013"/>
      <c r="DGM102" s="1601"/>
      <c r="DGN102" s="215"/>
      <c r="DGO102" s="1013"/>
      <c r="DGP102" s="1601"/>
      <c r="DGQ102" s="215"/>
      <c r="DGR102" s="1013"/>
      <c r="DGS102" s="1601"/>
      <c r="DGT102" s="215"/>
      <c r="DGU102" s="1013"/>
      <c r="DGV102" s="1601"/>
      <c r="DGW102" s="215"/>
      <c r="DGX102" s="1013"/>
      <c r="DGY102" s="1601"/>
      <c r="DGZ102" s="215"/>
      <c r="DHA102" s="1013"/>
      <c r="DHB102" s="1601"/>
      <c r="DHC102" s="215"/>
      <c r="DHD102" s="1013"/>
      <c r="DHE102" s="1601"/>
      <c r="DHF102" s="215"/>
      <c r="DHG102" s="1013"/>
      <c r="DHH102" s="1601"/>
      <c r="DHI102" s="215"/>
      <c r="DHJ102" s="1013"/>
      <c r="DHK102" s="1601"/>
      <c r="DHL102" s="215"/>
      <c r="DHM102" s="1013"/>
      <c r="DHN102" s="1601"/>
      <c r="DHO102" s="215"/>
      <c r="DHP102" s="1013"/>
      <c r="DHQ102" s="1601"/>
      <c r="DHR102" s="215"/>
      <c r="DHS102" s="1013"/>
      <c r="DHT102" s="1601"/>
      <c r="DHU102" s="215"/>
      <c r="DHV102" s="1013"/>
      <c r="DHW102" s="1601"/>
      <c r="DHX102" s="215"/>
      <c r="DHY102" s="1013"/>
      <c r="DHZ102" s="1601"/>
      <c r="DIA102" s="215"/>
      <c r="DIB102" s="1013"/>
      <c r="DIC102" s="1601"/>
      <c r="DID102" s="215"/>
      <c r="DIE102" s="1013"/>
      <c r="DIF102" s="1601"/>
      <c r="DIG102" s="215"/>
      <c r="DIH102" s="1013"/>
      <c r="DII102" s="1601"/>
      <c r="DIJ102" s="215"/>
      <c r="DIK102" s="1013"/>
      <c r="DIL102" s="1601"/>
      <c r="DIM102" s="215"/>
      <c r="DIN102" s="1013"/>
      <c r="DIO102" s="1601"/>
      <c r="DIP102" s="215"/>
      <c r="DIQ102" s="1013"/>
      <c r="DIR102" s="1601"/>
      <c r="DIS102" s="215"/>
      <c r="DIT102" s="1013"/>
      <c r="DIU102" s="1601"/>
      <c r="DIV102" s="215"/>
      <c r="DIW102" s="1013"/>
      <c r="DIX102" s="1601"/>
      <c r="DIY102" s="215"/>
      <c r="DIZ102" s="1013"/>
      <c r="DJA102" s="1601"/>
      <c r="DJB102" s="215"/>
      <c r="DJC102" s="1013"/>
      <c r="DJD102" s="1601"/>
      <c r="DJE102" s="215"/>
      <c r="DJF102" s="1013"/>
      <c r="DJG102" s="1601"/>
      <c r="DJH102" s="215"/>
      <c r="DJI102" s="1013"/>
      <c r="DJJ102" s="1601"/>
      <c r="DJK102" s="215"/>
      <c r="DJL102" s="1013"/>
      <c r="DJM102" s="1601"/>
      <c r="DJN102" s="215"/>
      <c r="DJO102" s="1013"/>
      <c r="DJP102" s="1601"/>
      <c r="DJQ102" s="215"/>
      <c r="DJR102" s="1013"/>
      <c r="DJS102" s="1601"/>
      <c r="DJT102" s="215"/>
      <c r="DJU102" s="1013"/>
      <c r="DJV102" s="1601"/>
      <c r="DJW102" s="215"/>
      <c r="DJX102" s="1013"/>
      <c r="DJY102" s="1601"/>
      <c r="DJZ102" s="215"/>
      <c r="DKA102" s="1013"/>
      <c r="DKB102" s="1601"/>
      <c r="DKC102" s="215"/>
      <c r="DKD102" s="1013"/>
      <c r="DKE102" s="1601"/>
      <c r="DKF102" s="215"/>
      <c r="DKG102" s="1013"/>
      <c r="DKH102" s="1601"/>
      <c r="DKI102" s="215"/>
      <c r="DKJ102" s="1013"/>
      <c r="DKK102" s="1601"/>
      <c r="DKL102" s="215"/>
      <c r="DKM102" s="1013"/>
      <c r="DKN102" s="1601"/>
      <c r="DKO102" s="215"/>
      <c r="DKP102" s="1013"/>
      <c r="DKQ102" s="1601"/>
      <c r="DKR102" s="215"/>
      <c r="DKS102" s="1013"/>
      <c r="DKT102" s="1601"/>
      <c r="DKU102" s="215"/>
      <c r="DKV102" s="1013"/>
      <c r="DKW102" s="1601"/>
      <c r="DKX102" s="215"/>
      <c r="DKY102" s="1013"/>
      <c r="DKZ102" s="1601"/>
      <c r="DLA102" s="215"/>
      <c r="DLB102" s="1013"/>
      <c r="DLC102" s="1601"/>
      <c r="DLD102" s="215"/>
      <c r="DLE102" s="1013"/>
      <c r="DLF102" s="1601"/>
      <c r="DLG102" s="215"/>
      <c r="DLH102" s="1013"/>
      <c r="DLI102" s="1601"/>
      <c r="DLJ102" s="215"/>
      <c r="DLK102" s="1013"/>
      <c r="DLL102" s="1601"/>
      <c r="DLM102" s="215"/>
      <c r="DLN102" s="1013"/>
      <c r="DLO102" s="1601"/>
      <c r="DLP102" s="215"/>
      <c r="DLQ102" s="1013"/>
      <c r="DLR102" s="1601"/>
      <c r="DLS102" s="215"/>
      <c r="DLT102" s="1013"/>
      <c r="DLU102" s="1601"/>
      <c r="DLV102" s="215"/>
      <c r="DLW102" s="1013"/>
      <c r="DLX102" s="1601"/>
      <c r="DLY102" s="215"/>
      <c r="DLZ102" s="1013"/>
      <c r="DMA102" s="1601"/>
      <c r="DMB102" s="215"/>
      <c r="DMC102" s="1013"/>
      <c r="DMD102" s="1601"/>
      <c r="DME102" s="215"/>
      <c r="DMF102" s="1013"/>
      <c r="DMG102" s="1601"/>
      <c r="DMH102" s="215"/>
      <c r="DMI102" s="1013"/>
      <c r="DMJ102" s="1601"/>
      <c r="DMK102" s="215"/>
      <c r="DML102" s="1013"/>
      <c r="DMM102" s="1601"/>
      <c r="DMN102" s="215"/>
      <c r="DMO102" s="1013"/>
      <c r="DMP102" s="1601"/>
      <c r="DMQ102" s="215"/>
      <c r="DMR102" s="1013"/>
      <c r="DMS102" s="1601"/>
      <c r="DMT102" s="215"/>
      <c r="DMU102" s="1013"/>
      <c r="DMV102" s="1601"/>
      <c r="DMW102" s="215"/>
      <c r="DMX102" s="1013"/>
      <c r="DMY102" s="1601"/>
      <c r="DMZ102" s="215"/>
      <c r="DNA102" s="1013"/>
      <c r="DNB102" s="1601"/>
      <c r="DNC102" s="215"/>
      <c r="DND102" s="1013"/>
      <c r="DNE102" s="1601"/>
      <c r="DNF102" s="215"/>
      <c r="DNG102" s="1013"/>
      <c r="DNH102" s="1601"/>
      <c r="DNI102" s="215"/>
      <c r="DNJ102" s="1013"/>
      <c r="DNK102" s="1601"/>
      <c r="DNL102" s="215"/>
      <c r="DNM102" s="1013"/>
      <c r="DNN102" s="1601"/>
      <c r="DNO102" s="215"/>
      <c r="DNP102" s="1013"/>
      <c r="DNQ102" s="1601"/>
      <c r="DNR102" s="215"/>
      <c r="DNS102" s="1013"/>
      <c r="DNT102" s="1601"/>
      <c r="DNU102" s="215"/>
      <c r="DNV102" s="1013"/>
      <c r="DNW102" s="1601"/>
      <c r="DNX102" s="215"/>
      <c r="DNY102" s="1013"/>
      <c r="DNZ102" s="1601"/>
      <c r="DOA102" s="215"/>
      <c r="DOB102" s="1013"/>
      <c r="DOC102" s="1601"/>
      <c r="DOD102" s="215"/>
      <c r="DOE102" s="1013"/>
      <c r="DOF102" s="1601"/>
      <c r="DOG102" s="215"/>
      <c r="DOH102" s="1013"/>
      <c r="DOI102" s="1601"/>
      <c r="DOJ102" s="215"/>
      <c r="DOK102" s="1013"/>
      <c r="DOL102" s="1601"/>
      <c r="DOM102" s="215"/>
      <c r="DON102" s="1013"/>
      <c r="DOO102" s="1601"/>
      <c r="DOP102" s="215"/>
      <c r="DOQ102" s="1013"/>
      <c r="DOR102" s="1601"/>
      <c r="DOS102" s="215"/>
      <c r="DOT102" s="1013"/>
      <c r="DOU102" s="1601"/>
      <c r="DOV102" s="215"/>
      <c r="DOW102" s="1013"/>
      <c r="DOX102" s="1601"/>
      <c r="DOY102" s="215"/>
      <c r="DOZ102" s="1013"/>
      <c r="DPA102" s="1601"/>
      <c r="DPB102" s="215"/>
      <c r="DPC102" s="1013"/>
      <c r="DPD102" s="1601"/>
      <c r="DPE102" s="215"/>
      <c r="DPF102" s="1013"/>
      <c r="DPG102" s="1601"/>
      <c r="DPH102" s="215"/>
      <c r="DPI102" s="1013"/>
      <c r="DPJ102" s="1601"/>
      <c r="DPK102" s="215"/>
      <c r="DPL102" s="1013"/>
      <c r="DPM102" s="1601"/>
      <c r="DPN102" s="215"/>
      <c r="DPO102" s="1013"/>
      <c r="DPP102" s="1601"/>
      <c r="DPQ102" s="215"/>
      <c r="DPR102" s="1013"/>
      <c r="DPS102" s="1601"/>
      <c r="DPT102" s="215"/>
      <c r="DPU102" s="1013"/>
      <c r="DPV102" s="1601"/>
      <c r="DPW102" s="215"/>
      <c r="DPX102" s="1013"/>
      <c r="DPY102" s="1601"/>
      <c r="DPZ102" s="215"/>
      <c r="DQA102" s="1013"/>
      <c r="DQB102" s="1601"/>
      <c r="DQC102" s="215"/>
      <c r="DQD102" s="1013"/>
      <c r="DQE102" s="1601"/>
      <c r="DQF102" s="215"/>
      <c r="DQG102" s="1013"/>
      <c r="DQH102" s="1601"/>
      <c r="DQI102" s="215"/>
      <c r="DQJ102" s="1013"/>
      <c r="DQK102" s="1601"/>
      <c r="DQL102" s="215"/>
      <c r="DQM102" s="1013"/>
      <c r="DQN102" s="1601"/>
      <c r="DQO102" s="215"/>
      <c r="DQP102" s="1013"/>
      <c r="DQQ102" s="1601"/>
      <c r="DQR102" s="215"/>
      <c r="DQS102" s="1013"/>
      <c r="DQT102" s="1601"/>
      <c r="DQU102" s="215"/>
      <c r="DQV102" s="1013"/>
      <c r="DQW102" s="1601"/>
      <c r="DQX102" s="215"/>
      <c r="DQY102" s="1013"/>
      <c r="DQZ102" s="1601"/>
      <c r="DRA102" s="215"/>
      <c r="DRB102" s="1013"/>
      <c r="DRC102" s="1601"/>
      <c r="DRD102" s="215"/>
      <c r="DRE102" s="1013"/>
      <c r="DRF102" s="1601"/>
      <c r="DRG102" s="215"/>
      <c r="DRH102" s="1013"/>
      <c r="DRI102" s="1601"/>
      <c r="DRJ102" s="215"/>
      <c r="DRK102" s="1013"/>
      <c r="DRL102" s="1601"/>
      <c r="DRM102" s="215"/>
      <c r="DRN102" s="1013"/>
      <c r="DRO102" s="1601"/>
      <c r="DRP102" s="215"/>
      <c r="DRQ102" s="1013"/>
      <c r="DRR102" s="1601"/>
      <c r="DRS102" s="215"/>
      <c r="DRT102" s="1013"/>
      <c r="DRU102" s="1601"/>
      <c r="DRV102" s="215"/>
      <c r="DRW102" s="1013"/>
      <c r="DRX102" s="1601"/>
      <c r="DRY102" s="215"/>
      <c r="DRZ102" s="1013"/>
      <c r="DSA102" s="1601"/>
      <c r="DSB102" s="215"/>
      <c r="DSC102" s="1013"/>
      <c r="DSD102" s="1601"/>
      <c r="DSE102" s="215"/>
      <c r="DSF102" s="1013"/>
      <c r="DSG102" s="1601"/>
      <c r="DSH102" s="215"/>
      <c r="DSI102" s="1013"/>
      <c r="DSJ102" s="1601"/>
      <c r="DSK102" s="215"/>
      <c r="DSL102" s="1013"/>
      <c r="DSM102" s="1601"/>
      <c r="DSN102" s="215"/>
      <c r="DSO102" s="1013"/>
      <c r="DSP102" s="1601"/>
      <c r="DSQ102" s="215"/>
      <c r="DSR102" s="1013"/>
      <c r="DSS102" s="1601"/>
      <c r="DST102" s="215"/>
      <c r="DSU102" s="1013"/>
      <c r="DSV102" s="1601"/>
      <c r="DSW102" s="215"/>
      <c r="DSX102" s="1013"/>
      <c r="DSY102" s="1601"/>
      <c r="DSZ102" s="215"/>
      <c r="DTA102" s="1013"/>
      <c r="DTB102" s="1601"/>
      <c r="DTC102" s="215"/>
      <c r="DTD102" s="1013"/>
      <c r="DTE102" s="1601"/>
      <c r="DTF102" s="215"/>
      <c r="DTG102" s="1013"/>
      <c r="DTH102" s="1601"/>
      <c r="DTI102" s="215"/>
      <c r="DTJ102" s="1013"/>
      <c r="DTK102" s="1601"/>
      <c r="DTL102" s="215"/>
      <c r="DTM102" s="1013"/>
      <c r="DTN102" s="1601"/>
      <c r="DTO102" s="215"/>
      <c r="DTP102" s="1013"/>
      <c r="DTQ102" s="1601"/>
      <c r="DTR102" s="215"/>
      <c r="DTS102" s="1013"/>
      <c r="DTT102" s="1601"/>
      <c r="DTU102" s="215"/>
      <c r="DTV102" s="1013"/>
      <c r="DTW102" s="1601"/>
      <c r="DTX102" s="215"/>
      <c r="DTY102" s="1013"/>
      <c r="DTZ102" s="1601"/>
      <c r="DUA102" s="215"/>
      <c r="DUB102" s="1013"/>
      <c r="DUC102" s="1601"/>
      <c r="DUD102" s="215"/>
      <c r="DUE102" s="1013"/>
      <c r="DUF102" s="1601"/>
      <c r="DUG102" s="215"/>
      <c r="DUH102" s="1013"/>
      <c r="DUI102" s="1601"/>
      <c r="DUJ102" s="215"/>
      <c r="DUK102" s="1013"/>
      <c r="DUL102" s="1601"/>
      <c r="DUM102" s="215"/>
      <c r="DUN102" s="1013"/>
      <c r="DUO102" s="1601"/>
      <c r="DUP102" s="215"/>
      <c r="DUQ102" s="1013"/>
      <c r="DUR102" s="1601"/>
      <c r="DUS102" s="215"/>
      <c r="DUT102" s="1013"/>
      <c r="DUU102" s="1601"/>
      <c r="DUV102" s="215"/>
      <c r="DUW102" s="1013"/>
      <c r="DUX102" s="1601"/>
      <c r="DUY102" s="215"/>
      <c r="DUZ102" s="1013"/>
      <c r="DVA102" s="1601"/>
      <c r="DVB102" s="215"/>
      <c r="DVC102" s="1013"/>
      <c r="DVD102" s="1601"/>
      <c r="DVE102" s="215"/>
      <c r="DVF102" s="1013"/>
      <c r="DVG102" s="1601"/>
      <c r="DVH102" s="215"/>
      <c r="DVI102" s="1013"/>
      <c r="DVJ102" s="1601"/>
      <c r="DVK102" s="215"/>
      <c r="DVL102" s="1013"/>
      <c r="DVM102" s="1601"/>
      <c r="DVN102" s="215"/>
      <c r="DVO102" s="1013"/>
      <c r="DVP102" s="1601"/>
      <c r="DVQ102" s="215"/>
      <c r="DVR102" s="1013"/>
      <c r="DVS102" s="1601"/>
      <c r="DVT102" s="215"/>
      <c r="DVU102" s="1013"/>
      <c r="DVV102" s="1601"/>
      <c r="DVW102" s="215"/>
      <c r="DVX102" s="1013"/>
      <c r="DVY102" s="1601"/>
      <c r="DVZ102" s="215"/>
      <c r="DWA102" s="1013"/>
      <c r="DWB102" s="1601"/>
      <c r="DWC102" s="215"/>
      <c r="DWD102" s="1013"/>
      <c r="DWE102" s="1601"/>
      <c r="DWF102" s="215"/>
      <c r="DWG102" s="1013"/>
      <c r="DWH102" s="1601"/>
      <c r="DWI102" s="215"/>
      <c r="DWJ102" s="1013"/>
      <c r="DWK102" s="1601"/>
      <c r="DWL102" s="215"/>
      <c r="DWM102" s="1013"/>
      <c r="DWN102" s="1601"/>
      <c r="DWO102" s="215"/>
      <c r="DWP102" s="1013"/>
      <c r="DWQ102" s="1601"/>
      <c r="DWR102" s="215"/>
      <c r="DWS102" s="1013"/>
      <c r="DWT102" s="1601"/>
      <c r="DWU102" s="215"/>
      <c r="DWV102" s="1013"/>
      <c r="DWW102" s="1601"/>
      <c r="DWX102" s="215"/>
      <c r="DWY102" s="1013"/>
      <c r="DWZ102" s="1601"/>
      <c r="DXA102" s="215"/>
      <c r="DXB102" s="1013"/>
      <c r="DXC102" s="1601"/>
      <c r="DXD102" s="215"/>
      <c r="DXE102" s="1013"/>
      <c r="DXF102" s="1601"/>
      <c r="DXG102" s="215"/>
      <c r="DXH102" s="1013"/>
      <c r="DXI102" s="1601"/>
      <c r="DXJ102" s="215"/>
      <c r="DXK102" s="1013"/>
      <c r="DXL102" s="1601"/>
      <c r="DXM102" s="215"/>
      <c r="DXN102" s="1013"/>
      <c r="DXO102" s="1601"/>
      <c r="DXP102" s="215"/>
      <c r="DXQ102" s="1013"/>
      <c r="DXR102" s="1601"/>
      <c r="DXS102" s="215"/>
      <c r="DXT102" s="1013"/>
      <c r="DXU102" s="1601"/>
      <c r="DXV102" s="215"/>
      <c r="DXW102" s="1013"/>
      <c r="DXX102" s="1601"/>
      <c r="DXY102" s="215"/>
      <c r="DXZ102" s="1013"/>
      <c r="DYA102" s="1601"/>
      <c r="DYB102" s="215"/>
      <c r="DYC102" s="1013"/>
      <c r="DYD102" s="1601"/>
      <c r="DYE102" s="215"/>
      <c r="DYF102" s="1013"/>
      <c r="DYG102" s="1601"/>
      <c r="DYH102" s="215"/>
      <c r="DYI102" s="1013"/>
      <c r="DYJ102" s="1601"/>
      <c r="DYK102" s="215"/>
      <c r="DYL102" s="1013"/>
      <c r="DYM102" s="1601"/>
      <c r="DYN102" s="215"/>
      <c r="DYO102" s="1013"/>
      <c r="DYP102" s="1601"/>
      <c r="DYQ102" s="215"/>
      <c r="DYR102" s="1013"/>
      <c r="DYS102" s="1601"/>
      <c r="DYT102" s="215"/>
      <c r="DYU102" s="1013"/>
      <c r="DYV102" s="1601"/>
      <c r="DYW102" s="215"/>
      <c r="DYX102" s="1013"/>
      <c r="DYY102" s="1601"/>
      <c r="DYZ102" s="215"/>
      <c r="DZA102" s="1013"/>
      <c r="DZB102" s="1601"/>
      <c r="DZC102" s="215"/>
      <c r="DZD102" s="1013"/>
      <c r="DZE102" s="1601"/>
      <c r="DZF102" s="215"/>
      <c r="DZG102" s="1013"/>
      <c r="DZH102" s="1601"/>
      <c r="DZI102" s="215"/>
      <c r="DZJ102" s="1013"/>
      <c r="DZK102" s="1601"/>
      <c r="DZL102" s="215"/>
      <c r="DZM102" s="1013"/>
      <c r="DZN102" s="1601"/>
      <c r="DZO102" s="215"/>
      <c r="DZP102" s="1013"/>
      <c r="DZQ102" s="1601"/>
      <c r="DZR102" s="215"/>
      <c r="DZS102" s="1013"/>
      <c r="DZT102" s="1601"/>
      <c r="DZU102" s="215"/>
      <c r="DZV102" s="1013"/>
      <c r="DZW102" s="1601"/>
      <c r="DZX102" s="215"/>
      <c r="DZY102" s="1013"/>
      <c r="DZZ102" s="1601"/>
      <c r="EAA102" s="215"/>
      <c r="EAB102" s="1013"/>
      <c r="EAC102" s="1601"/>
      <c r="EAD102" s="215"/>
      <c r="EAE102" s="1013"/>
      <c r="EAF102" s="1601"/>
      <c r="EAG102" s="215"/>
      <c r="EAH102" s="1013"/>
      <c r="EAI102" s="1601"/>
      <c r="EAJ102" s="215"/>
      <c r="EAK102" s="1013"/>
      <c r="EAL102" s="1601"/>
      <c r="EAM102" s="215"/>
      <c r="EAN102" s="1013"/>
      <c r="EAO102" s="1601"/>
      <c r="EAP102" s="215"/>
      <c r="EAQ102" s="1013"/>
      <c r="EAR102" s="1601"/>
      <c r="EAS102" s="215"/>
      <c r="EAT102" s="1013"/>
      <c r="EAU102" s="1601"/>
      <c r="EAV102" s="215"/>
      <c r="EAW102" s="1013"/>
      <c r="EAX102" s="1601"/>
      <c r="EAY102" s="215"/>
      <c r="EAZ102" s="1013"/>
      <c r="EBA102" s="1601"/>
      <c r="EBB102" s="215"/>
      <c r="EBC102" s="1013"/>
      <c r="EBD102" s="1601"/>
      <c r="EBE102" s="215"/>
      <c r="EBF102" s="1013"/>
      <c r="EBG102" s="1601"/>
      <c r="EBH102" s="215"/>
      <c r="EBI102" s="1013"/>
      <c r="EBJ102" s="1601"/>
      <c r="EBK102" s="215"/>
      <c r="EBL102" s="1013"/>
      <c r="EBM102" s="1601"/>
      <c r="EBN102" s="215"/>
      <c r="EBO102" s="1013"/>
      <c r="EBP102" s="1601"/>
      <c r="EBQ102" s="215"/>
      <c r="EBR102" s="1013"/>
      <c r="EBS102" s="1601"/>
      <c r="EBT102" s="215"/>
      <c r="EBU102" s="1013"/>
      <c r="EBV102" s="1601"/>
      <c r="EBW102" s="215"/>
      <c r="EBX102" s="1013"/>
      <c r="EBY102" s="1601"/>
      <c r="EBZ102" s="215"/>
      <c r="ECA102" s="1013"/>
      <c r="ECB102" s="1601"/>
      <c r="ECC102" s="215"/>
      <c r="ECD102" s="1013"/>
      <c r="ECE102" s="1601"/>
      <c r="ECF102" s="215"/>
      <c r="ECG102" s="1013"/>
      <c r="ECH102" s="1601"/>
      <c r="ECI102" s="215"/>
      <c r="ECJ102" s="1013"/>
      <c r="ECK102" s="1601"/>
      <c r="ECL102" s="215"/>
      <c r="ECM102" s="1013"/>
      <c r="ECN102" s="1601"/>
      <c r="ECO102" s="215"/>
      <c r="ECP102" s="1013"/>
      <c r="ECQ102" s="1601"/>
      <c r="ECR102" s="215"/>
      <c r="ECS102" s="1013"/>
      <c r="ECT102" s="1601"/>
      <c r="ECU102" s="215"/>
      <c r="ECV102" s="1013"/>
      <c r="ECW102" s="1601"/>
      <c r="ECX102" s="215"/>
      <c r="ECY102" s="1013"/>
      <c r="ECZ102" s="1601"/>
      <c r="EDA102" s="215"/>
      <c r="EDB102" s="1013"/>
      <c r="EDC102" s="1601"/>
      <c r="EDD102" s="215"/>
      <c r="EDE102" s="1013"/>
      <c r="EDF102" s="1601"/>
      <c r="EDG102" s="215"/>
      <c r="EDH102" s="1013"/>
      <c r="EDI102" s="1601"/>
      <c r="EDJ102" s="215"/>
      <c r="EDK102" s="1013"/>
      <c r="EDL102" s="1601"/>
      <c r="EDM102" s="215"/>
      <c r="EDN102" s="1013"/>
      <c r="EDO102" s="1601"/>
      <c r="EDP102" s="215"/>
      <c r="EDQ102" s="1013"/>
      <c r="EDR102" s="1601"/>
      <c r="EDS102" s="215"/>
      <c r="EDT102" s="1013"/>
      <c r="EDU102" s="1601"/>
      <c r="EDV102" s="215"/>
      <c r="EDW102" s="1013"/>
      <c r="EDX102" s="1601"/>
      <c r="EDY102" s="215"/>
      <c r="EDZ102" s="1013"/>
      <c r="EEA102" s="1601"/>
      <c r="EEB102" s="215"/>
      <c r="EEC102" s="1013"/>
      <c r="EED102" s="1601"/>
      <c r="EEE102" s="215"/>
      <c r="EEF102" s="1013"/>
      <c r="EEG102" s="1601"/>
      <c r="EEH102" s="215"/>
      <c r="EEI102" s="1013"/>
      <c r="EEJ102" s="1601"/>
      <c r="EEK102" s="215"/>
      <c r="EEL102" s="1013"/>
      <c r="EEM102" s="1601"/>
      <c r="EEN102" s="215"/>
      <c r="EEO102" s="1013"/>
      <c r="EEP102" s="1601"/>
      <c r="EEQ102" s="215"/>
      <c r="EER102" s="1013"/>
      <c r="EES102" s="1601"/>
      <c r="EET102" s="215"/>
      <c r="EEU102" s="1013"/>
      <c r="EEV102" s="1601"/>
      <c r="EEW102" s="215"/>
      <c r="EEX102" s="1013"/>
      <c r="EEY102" s="1601"/>
      <c r="EEZ102" s="215"/>
      <c r="EFA102" s="1013"/>
      <c r="EFB102" s="1601"/>
      <c r="EFC102" s="215"/>
      <c r="EFD102" s="1013"/>
      <c r="EFE102" s="1601"/>
      <c r="EFF102" s="215"/>
      <c r="EFG102" s="1013"/>
      <c r="EFH102" s="1601"/>
      <c r="EFI102" s="215"/>
      <c r="EFJ102" s="1013"/>
      <c r="EFK102" s="1601"/>
      <c r="EFL102" s="215"/>
      <c r="EFM102" s="1013"/>
      <c r="EFN102" s="1601"/>
      <c r="EFO102" s="215"/>
      <c r="EFP102" s="1013"/>
      <c r="EFQ102" s="1601"/>
      <c r="EFR102" s="215"/>
      <c r="EFS102" s="1013"/>
      <c r="EFT102" s="1601"/>
      <c r="EFU102" s="215"/>
      <c r="EFV102" s="1013"/>
      <c r="EFW102" s="1601"/>
      <c r="EFX102" s="215"/>
      <c r="EFY102" s="1013"/>
      <c r="EFZ102" s="1601"/>
      <c r="EGA102" s="215"/>
      <c r="EGB102" s="1013"/>
      <c r="EGC102" s="1601"/>
      <c r="EGD102" s="215"/>
      <c r="EGE102" s="1013"/>
      <c r="EGF102" s="1601"/>
      <c r="EGG102" s="215"/>
      <c r="EGH102" s="1013"/>
      <c r="EGI102" s="1601"/>
      <c r="EGJ102" s="215"/>
      <c r="EGK102" s="1013"/>
      <c r="EGL102" s="1601"/>
      <c r="EGM102" s="215"/>
      <c r="EGN102" s="1013"/>
      <c r="EGO102" s="1601"/>
      <c r="EGP102" s="215"/>
      <c r="EGQ102" s="1013"/>
      <c r="EGR102" s="1601"/>
      <c r="EGS102" s="215"/>
      <c r="EGT102" s="1013"/>
      <c r="EGU102" s="1601"/>
      <c r="EGV102" s="215"/>
      <c r="EGW102" s="1013"/>
      <c r="EGX102" s="1601"/>
      <c r="EGY102" s="215"/>
      <c r="EGZ102" s="1013"/>
      <c r="EHA102" s="1601"/>
      <c r="EHB102" s="215"/>
      <c r="EHC102" s="1013"/>
      <c r="EHD102" s="1601"/>
      <c r="EHE102" s="215"/>
      <c r="EHF102" s="1013"/>
      <c r="EHG102" s="1601"/>
      <c r="EHH102" s="215"/>
      <c r="EHI102" s="1013"/>
      <c r="EHJ102" s="1601"/>
      <c r="EHK102" s="215"/>
      <c r="EHL102" s="1013"/>
      <c r="EHM102" s="1601"/>
      <c r="EHN102" s="215"/>
      <c r="EHO102" s="1013"/>
      <c r="EHP102" s="1601"/>
      <c r="EHQ102" s="215"/>
      <c r="EHR102" s="1013"/>
      <c r="EHS102" s="1601"/>
      <c r="EHT102" s="215"/>
      <c r="EHU102" s="1013"/>
      <c r="EHV102" s="1601"/>
      <c r="EHW102" s="215"/>
      <c r="EHX102" s="1013"/>
      <c r="EHY102" s="1601"/>
      <c r="EHZ102" s="215"/>
      <c r="EIA102" s="1013"/>
      <c r="EIB102" s="1601"/>
      <c r="EIC102" s="215"/>
      <c r="EID102" s="1013"/>
      <c r="EIE102" s="1601"/>
      <c r="EIF102" s="215"/>
      <c r="EIG102" s="1013"/>
      <c r="EIH102" s="1601"/>
      <c r="EII102" s="215"/>
      <c r="EIJ102" s="1013"/>
      <c r="EIK102" s="1601"/>
      <c r="EIL102" s="215"/>
      <c r="EIM102" s="1013"/>
      <c r="EIN102" s="1601"/>
      <c r="EIO102" s="215"/>
      <c r="EIP102" s="1013"/>
      <c r="EIQ102" s="1601"/>
      <c r="EIR102" s="215"/>
      <c r="EIS102" s="1013"/>
      <c r="EIT102" s="1601"/>
      <c r="EIU102" s="215"/>
      <c r="EIV102" s="1013"/>
      <c r="EIW102" s="1601"/>
      <c r="EIX102" s="215"/>
      <c r="EIY102" s="1013"/>
      <c r="EIZ102" s="1601"/>
      <c r="EJA102" s="215"/>
      <c r="EJB102" s="1013"/>
      <c r="EJC102" s="1601"/>
      <c r="EJD102" s="215"/>
      <c r="EJE102" s="1013"/>
      <c r="EJF102" s="1601"/>
      <c r="EJG102" s="215"/>
      <c r="EJH102" s="1013"/>
      <c r="EJI102" s="1601"/>
      <c r="EJJ102" s="215"/>
      <c r="EJK102" s="1013"/>
      <c r="EJL102" s="1601"/>
      <c r="EJM102" s="215"/>
      <c r="EJN102" s="1013"/>
      <c r="EJO102" s="1601"/>
      <c r="EJP102" s="215"/>
      <c r="EJQ102" s="1013"/>
      <c r="EJR102" s="1601"/>
      <c r="EJS102" s="215"/>
      <c r="EJT102" s="1013"/>
      <c r="EJU102" s="1601"/>
      <c r="EJV102" s="215"/>
      <c r="EJW102" s="1013"/>
      <c r="EJX102" s="1601"/>
      <c r="EJY102" s="215"/>
      <c r="EJZ102" s="1013"/>
      <c r="EKA102" s="1601"/>
      <c r="EKB102" s="215"/>
      <c r="EKC102" s="1013"/>
      <c r="EKD102" s="1601"/>
      <c r="EKE102" s="215"/>
      <c r="EKF102" s="1013"/>
      <c r="EKG102" s="1601"/>
      <c r="EKH102" s="215"/>
      <c r="EKI102" s="1013"/>
      <c r="EKJ102" s="1601"/>
      <c r="EKK102" s="215"/>
      <c r="EKL102" s="1013"/>
      <c r="EKM102" s="1601"/>
      <c r="EKN102" s="215"/>
      <c r="EKO102" s="1013"/>
      <c r="EKP102" s="1601"/>
      <c r="EKQ102" s="215"/>
      <c r="EKR102" s="1013"/>
      <c r="EKS102" s="1601"/>
      <c r="EKT102" s="215"/>
      <c r="EKU102" s="1013"/>
      <c r="EKV102" s="1601"/>
      <c r="EKW102" s="215"/>
      <c r="EKX102" s="1013"/>
      <c r="EKY102" s="1601"/>
      <c r="EKZ102" s="215"/>
      <c r="ELA102" s="1013"/>
      <c r="ELB102" s="1601"/>
      <c r="ELC102" s="215"/>
      <c r="ELD102" s="1013"/>
      <c r="ELE102" s="1601"/>
      <c r="ELF102" s="215"/>
      <c r="ELG102" s="1013"/>
      <c r="ELH102" s="1601"/>
      <c r="ELI102" s="215"/>
      <c r="ELJ102" s="1013"/>
      <c r="ELK102" s="1601"/>
      <c r="ELL102" s="215"/>
      <c r="ELM102" s="1013"/>
      <c r="ELN102" s="1601"/>
      <c r="ELO102" s="215"/>
      <c r="ELP102" s="1013"/>
      <c r="ELQ102" s="1601"/>
      <c r="ELR102" s="215"/>
      <c r="ELS102" s="1013"/>
      <c r="ELT102" s="1601"/>
      <c r="ELU102" s="215"/>
      <c r="ELV102" s="1013"/>
      <c r="ELW102" s="1601"/>
      <c r="ELX102" s="215"/>
      <c r="ELY102" s="1013"/>
      <c r="ELZ102" s="1601"/>
      <c r="EMA102" s="215"/>
      <c r="EMB102" s="1013"/>
      <c r="EMC102" s="1601"/>
      <c r="EMD102" s="215"/>
      <c r="EME102" s="1013"/>
      <c r="EMF102" s="1601"/>
      <c r="EMG102" s="215"/>
      <c r="EMH102" s="1013"/>
      <c r="EMI102" s="1601"/>
      <c r="EMJ102" s="215"/>
      <c r="EMK102" s="1013"/>
      <c r="EML102" s="1601"/>
      <c r="EMM102" s="215"/>
      <c r="EMN102" s="1013"/>
      <c r="EMO102" s="1601"/>
      <c r="EMP102" s="215"/>
      <c r="EMQ102" s="1013"/>
      <c r="EMR102" s="1601"/>
      <c r="EMS102" s="215"/>
      <c r="EMT102" s="1013"/>
      <c r="EMU102" s="1601"/>
      <c r="EMV102" s="215"/>
      <c r="EMW102" s="1013"/>
      <c r="EMX102" s="1601"/>
      <c r="EMY102" s="215"/>
      <c r="EMZ102" s="1013"/>
      <c r="ENA102" s="1601"/>
      <c r="ENB102" s="215"/>
      <c r="ENC102" s="1013"/>
      <c r="END102" s="1601"/>
      <c r="ENE102" s="215"/>
      <c r="ENF102" s="1013"/>
      <c r="ENG102" s="1601"/>
      <c r="ENH102" s="215"/>
      <c r="ENI102" s="1013"/>
      <c r="ENJ102" s="1601"/>
      <c r="ENK102" s="215"/>
      <c r="ENL102" s="1013"/>
      <c r="ENM102" s="1601"/>
      <c r="ENN102" s="215"/>
      <c r="ENO102" s="1013"/>
      <c r="ENP102" s="1601"/>
      <c r="ENQ102" s="215"/>
      <c r="ENR102" s="1013"/>
      <c r="ENS102" s="1601"/>
      <c r="ENT102" s="215"/>
      <c r="ENU102" s="1013"/>
      <c r="ENV102" s="1601"/>
      <c r="ENW102" s="215"/>
      <c r="ENX102" s="1013"/>
      <c r="ENY102" s="1601"/>
      <c r="ENZ102" s="215"/>
      <c r="EOA102" s="1013"/>
      <c r="EOB102" s="1601"/>
      <c r="EOC102" s="215"/>
      <c r="EOD102" s="1013"/>
      <c r="EOE102" s="1601"/>
      <c r="EOF102" s="215"/>
      <c r="EOG102" s="1013"/>
      <c r="EOH102" s="1601"/>
      <c r="EOI102" s="215"/>
      <c r="EOJ102" s="1013"/>
      <c r="EOK102" s="1601"/>
      <c r="EOL102" s="215"/>
      <c r="EOM102" s="1013"/>
      <c r="EON102" s="1601"/>
      <c r="EOO102" s="215"/>
      <c r="EOP102" s="1013"/>
      <c r="EOQ102" s="1601"/>
      <c r="EOR102" s="215"/>
      <c r="EOS102" s="1013"/>
      <c r="EOT102" s="1601"/>
      <c r="EOU102" s="215"/>
      <c r="EOV102" s="1013"/>
      <c r="EOW102" s="1601"/>
      <c r="EOX102" s="215"/>
      <c r="EOY102" s="1013"/>
      <c r="EOZ102" s="1601"/>
      <c r="EPA102" s="215"/>
      <c r="EPB102" s="1013"/>
      <c r="EPC102" s="1601"/>
      <c r="EPD102" s="215"/>
      <c r="EPE102" s="1013"/>
      <c r="EPF102" s="1601"/>
      <c r="EPG102" s="215"/>
      <c r="EPH102" s="1013"/>
      <c r="EPI102" s="1601"/>
      <c r="EPJ102" s="215"/>
      <c r="EPK102" s="1013"/>
      <c r="EPL102" s="1601"/>
      <c r="EPM102" s="215"/>
      <c r="EPN102" s="1013"/>
      <c r="EPO102" s="1601"/>
      <c r="EPP102" s="215"/>
      <c r="EPQ102" s="1013"/>
      <c r="EPR102" s="1601"/>
      <c r="EPS102" s="215"/>
      <c r="EPT102" s="1013"/>
      <c r="EPU102" s="1601"/>
      <c r="EPV102" s="215"/>
      <c r="EPW102" s="1013"/>
      <c r="EPX102" s="1601"/>
      <c r="EPY102" s="215"/>
      <c r="EPZ102" s="1013"/>
      <c r="EQA102" s="1601"/>
      <c r="EQB102" s="215"/>
      <c r="EQC102" s="1013"/>
      <c r="EQD102" s="1601"/>
      <c r="EQE102" s="215"/>
      <c r="EQF102" s="1013"/>
      <c r="EQG102" s="1601"/>
      <c r="EQH102" s="215"/>
      <c r="EQI102" s="1013"/>
      <c r="EQJ102" s="1601"/>
      <c r="EQK102" s="215"/>
      <c r="EQL102" s="1013"/>
      <c r="EQM102" s="1601"/>
      <c r="EQN102" s="215"/>
      <c r="EQO102" s="1013"/>
      <c r="EQP102" s="1601"/>
      <c r="EQQ102" s="215"/>
      <c r="EQR102" s="1013"/>
      <c r="EQS102" s="1601"/>
      <c r="EQT102" s="215"/>
      <c r="EQU102" s="1013"/>
      <c r="EQV102" s="1601"/>
      <c r="EQW102" s="215"/>
      <c r="EQX102" s="1013"/>
      <c r="EQY102" s="1601"/>
      <c r="EQZ102" s="215"/>
      <c r="ERA102" s="1013"/>
      <c r="ERB102" s="1601"/>
      <c r="ERC102" s="215"/>
      <c r="ERD102" s="1013"/>
      <c r="ERE102" s="1601"/>
      <c r="ERF102" s="215"/>
      <c r="ERG102" s="1013"/>
      <c r="ERH102" s="1601"/>
      <c r="ERI102" s="215"/>
      <c r="ERJ102" s="1013"/>
      <c r="ERK102" s="1601"/>
      <c r="ERL102" s="215"/>
      <c r="ERM102" s="1013"/>
      <c r="ERN102" s="1601"/>
      <c r="ERO102" s="215"/>
      <c r="ERP102" s="1013"/>
      <c r="ERQ102" s="1601"/>
      <c r="ERR102" s="215"/>
      <c r="ERS102" s="1013"/>
      <c r="ERT102" s="1601"/>
      <c r="ERU102" s="215"/>
      <c r="ERV102" s="1013"/>
      <c r="ERW102" s="1601"/>
      <c r="ERX102" s="215"/>
      <c r="ERY102" s="1013"/>
      <c r="ERZ102" s="1601"/>
      <c r="ESA102" s="215"/>
      <c r="ESB102" s="1013"/>
      <c r="ESC102" s="1601"/>
      <c r="ESD102" s="215"/>
      <c r="ESE102" s="1013"/>
      <c r="ESF102" s="1601"/>
      <c r="ESG102" s="215"/>
      <c r="ESH102" s="1013"/>
      <c r="ESI102" s="1601"/>
      <c r="ESJ102" s="215"/>
      <c r="ESK102" s="1013"/>
      <c r="ESL102" s="1601"/>
      <c r="ESM102" s="215"/>
      <c r="ESN102" s="1013"/>
      <c r="ESO102" s="1601"/>
      <c r="ESP102" s="215"/>
      <c r="ESQ102" s="1013"/>
      <c r="ESR102" s="1601"/>
      <c r="ESS102" s="215"/>
      <c r="EST102" s="1013"/>
      <c r="ESU102" s="1601"/>
      <c r="ESV102" s="215"/>
      <c r="ESW102" s="1013"/>
      <c r="ESX102" s="1601"/>
      <c r="ESY102" s="215"/>
      <c r="ESZ102" s="1013"/>
      <c r="ETA102" s="1601"/>
      <c r="ETB102" s="215"/>
      <c r="ETC102" s="1013"/>
      <c r="ETD102" s="1601"/>
      <c r="ETE102" s="215"/>
      <c r="ETF102" s="1013"/>
      <c r="ETG102" s="1601"/>
      <c r="ETH102" s="215"/>
      <c r="ETI102" s="1013"/>
      <c r="ETJ102" s="1601"/>
      <c r="ETK102" s="215"/>
      <c r="ETL102" s="1013"/>
      <c r="ETM102" s="1601"/>
      <c r="ETN102" s="215"/>
      <c r="ETO102" s="1013"/>
      <c r="ETP102" s="1601"/>
      <c r="ETQ102" s="215"/>
      <c r="ETR102" s="1013"/>
      <c r="ETS102" s="1601"/>
      <c r="ETT102" s="215"/>
      <c r="ETU102" s="1013"/>
      <c r="ETV102" s="1601"/>
      <c r="ETW102" s="215"/>
      <c r="ETX102" s="1013"/>
      <c r="ETY102" s="1601"/>
      <c r="ETZ102" s="215"/>
      <c r="EUA102" s="1013"/>
      <c r="EUB102" s="1601"/>
      <c r="EUC102" s="215"/>
      <c r="EUD102" s="1013"/>
      <c r="EUE102" s="1601"/>
      <c r="EUF102" s="215"/>
      <c r="EUG102" s="1013"/>
      <c r="EUH102" s="1601"/>
      <c r="EUI102" s="215"/>
      <c r="EUJ102" s="1013"/>
      <c r="EUK102" s="1601"/>
      <c r="EUL102" s="215"/>
      <c r="EUM102" s="1013"/>
      <c r="EUN102" s="1601"/>
      <c r="EUO102" s="215"/>
      <c r="EUP102" s="1013"/>
      <c r="EUQ102" s="1601"/>
      <c r="EUR102" s="215"/>
      <c r="EUS102" s="1013"/>
      <c r="EUT102" s="1601"/>
      <c r="EUU102" s="215"/>
      <c r="EUV102" s="1013"/>
      <c r="EUW102" s="1601"/>
      <c r="EUX102" s="215"/>
      <c r="EUY102" s="1013"/>
      <c r="EUZ102" s="1601"/>
      <c r="EVA102" s="215"/>
      <c r="EVB102" s="1013"/>
      <c r="EVC102" s="1601"/>
      <c r="EVD102" s="215"/>
      <c r="EVE102" s="1013"/>
      <c r="EVF102" s="1601"/>
      <c r="EVG102" s="215"/>
      <c r="EVH102" s="1013"/>
      <c r="EVI102" s="1601"/>
      <c r="EVJ102" s="215"/>
      <c r="EVK102" s="1013"/>
      <c r="EVL102" s="1601"/>
      <c r="EVM102" s="215"/>
      <c r="EVN102" s="1013"/>
      <c r="EVO102" s="1601"/>
      <c r="EVP102" s="215"/>
      <c r="EVQ102" s="1013"/>
      <c r="EVR102" s="1601"/>
      <c r="EVS102" s="215"/>
      <c r="EVT102" s="1013"/>
      <c r="EVU102" s="1601"/>
      <c r="EVV102" s="215"/>
      <c r="EVW102" s="1013"/>
      <c r="EVX102" s="1601"/>
      <c r="EVY102" s="215"/>
      <c r="EVZ102" s="1013"/>
      <c r="EWA102" s="1601"/>
      <c r="EWB102" s="215"/>
      <c r="EWC102" s="1013"/>
      <c r="EWD102" s="1601"/>
      <c r="EWE102" s="215"/>
      <c r="EWF102" s="1013"/>
      <c r="EWG102" s="1601"/>
      <c r="EWH102" s="215"/>
      <c r="EWI102" s="1013"/>
      <c r="EWJ102" s="1601"/>
      <c r="EWK102" s="215"/>
      <c r="EWL102" s="1013"/>
      <c r="EWM102" s="1601"/>
      <c r="EWN102" s="215"/>
      <c r="EWO102" s="1013"/>
      <c r="EWP102" s="1601"/>
      <c r="EWQ102" s="215"/>
      <c r="EWR102" s="1013"/>
      <c r="EWS102" s="1601"/>
      <c r="EWT102" s="215"/>
      <c r="EWU102" s="1013"/>
      <c r="EWV102" s="1601"/>
      <c r="EWW102" s="215"/>
      <c r="EWX102" s="1013"/>
      <c r="EWY102" s="1601"/>
      <c r="EWZ102" s="215"/>
      <c r="EXA102" s="1013"/>
      <c r="EXB102" s="1601"/>
      <c r="EXC102" s="215"/>
      <c r="EXD102" s="1013"/>
      <c r="EXE102" s="1601"/>
      <c r="EXF102" s="215"/>
      <c r="EXG102" s="1013"/>
      <c r="EXH102" s="1601"/>
      <c r="EXI102" s="215"/>
      <c r="EXJ102" s="1013"/>
      <c r="EXK102" s="1601"/>
      <c r="EXL102" s="215"/>
      <c r="EXM102" s="1013"/>
      <c r="EXN102" s="1601"/>
      <c r="EXO102" s="215"/>
      <c r="EXP102" s="1013"/>
      <c r="EXQ102" s="1601"/>
      <c r="EXR102" s="215"/>
      <c r="EXS102" s="1013"/>
      <c r="EXT102" s="1601"/>
      <c r="EXU102" s="215"/>
      <c r="EXV102" s="1013"/>
      <c r="EXW102" s="1601"/>
      <c r="EXX102" s="215"/>
      <c r="EXY102" s="1013"/>
      <c r="EXZ102" s="1601"/>
      <c r="EYA102" s="215"/>
      <c r="EYB102" s="1013"/>
      <c r="EYC102" s="1601"/>
      <c r="EYD102" s="215"/>
      <c r="EYE102" s="1013"/>
      <c r="EYF102" s="1601"/>
      <c r="EYG102" s="215"/>
      <c r="EYH102" s="1013"/>
      <c r="EYI102" s="1601"/>
      <c r="EYJ102" s="215"/>
      <c r="EYK102" s="1013"/>
      <c r="EYL102" s="1601"/>
      <c r="EYM102" s="215"/>
      <c r="EYN102" s="1013"/>
      <c r="EYO102" s="1601"/>
      <c r="EYP102" s="215"/>
      <c r="EYQ102" s="1013"/>
      <c r="EYR102" s="1601"/>
      <c r="EYS102" s="215"/>
      <c r="EYT102" s="1013"/>
      <c r="EYU102" s="1601"/>
      <c r="EYV102" s="215"/>
      <c r="EYW102" s="1013"/>
      <c r="EYX102" s="1601"/>
      <c r="EYY102" s="215"/>
      <c r="EYZ102" s="1013"/>
      <c r="EZA102" s="1601"/>
      <c r="EZB102" s="215"/>
      <c r="EZC102" s="1013"/>
      <c r="EZD102" s="1601"/>
      <c r="EZE102" s="215"/>
      <c r="EZF102" s="1013"/>
      <c r="EZG102" s="1601"/>
      <c r="EZH102" s="215"/>
      <c r="EZI102" s="1013"/>
      <c r="EZJ102" s="1601"/>
      <c r="EZK102" s="215"/>
      <c r="EZL102" s="1013"/>
      <c r="EZM102" s="1601"/>
      <c r="EZN102" s="215"/>
      <c r="EZO102" s="1013"/>
      <c r="EZP102" s="1601"/>
      <c r="EZQ102" s="215"/>
      <c r="EZR102" s="1013"/>
      <c r="EZS102" s="1601"/>
      <c r="EZT102" s="215"/>
      <c r="EZU102" s="1013"/>
      <c r="EZV102" s="1601"/>
      <c r="EZW102" s="215"/>
      <c r="EZX102" s="1013"/>
      <c r="EZY102" s="1601"/>
      <c r="EZZ102" s="215"/>
      <c r="FAA102" s="1013"/>
      <c r="FAB102" s="1601"/>
      <c r="FAC102" s="215"/>
      <c r="FAD102" s="1013"/>
      <c r="FAE102" s="1601"/>
      <c r="FAF102" s="215"/>
      <c r="FAG102" s="1013"/>
      <c r="FAH102" s="1601"/>
      <c r="FAI102" s="215"/>
      <c r="FAJ102" s="1013"/>
      <c r="FAK102" s="1601"/>
      <c r="FAL102" s="215"/>
      <c r="FAM102" s="1013"/>
      <c r="FAN102" s="1601"/>
      <c r="FAO102" s="215"/>
      <c r="FAP102" s="1013"/>
      <c r="FAQ102" s="1601"/>
      <c r="FAR102" s="215"/>
      <c r="FAS102" s="1013"/>
      <c r="FAT102" s="1601"/>
      <c r="FAU102" s="215"/>
      <c r="FAV102" s="1013"/>
      <c r="FAW102" s="1601"/>
      <c r="FAX102" s="215"/>
      <c r="FAY102" s="1013"/>
      <c r="FAZ102" s="1601"/>
      <c r="FBA102" s="215"/>
      <c r="FBB102" s="1013"/>
      <c r="FBC102" s="1601"/>
      <c r="FBD102" s="215"/>
      <c r="FBE102" s="1013"/>
      <c r="FBF102" s="1601"/>
      <c r="FBG102" s="215"/>
      <c r="FBH102" s="1013"/>
      <c r="FBI102" s="1601"/>
      <c r="FBJ102" s="215"/>
      <c r="FBK102" s="1013"/>
      <c r="FBL102" s="1601"/>
      <c r="FBM102" s="215"/>
      <c r="FBN102" s="1013"/>
      <c r="FBO102" s="1601"/>
      <c r="FBP102" s="215"/>
      <c r="FBQ102" s="1013"/>
      <c r="FBR102" s="1601"/>
      <c r="FBS102" s="215"/>
      <c r="FBT102" s="1013"/>
      <c r="FBU102" s="1601"/>
      <c r="FBV102" s="215"/>
      <c r="FBW102" s="1013"/>
      <c r="FBX102" s="1601"/>
      <c r="FBY102" s="215"/>
      <c r="FBZ102" s="1013"/>
      <c r="FCA102" s="1601"/>
      <c r="FCB102" s="215"/>
      <c r="FCC102" s="1013"/>
      <c r="FCD102" s="1601"/>
      <c r="FCE102" s="215"/>
      <c r="FCF102" s="1013"/>
      <c r="FCG102" s="1601"/>
      <c r="FCH102" s="215"/>
      <c r="FCI102" s="1013"/>
      <c r="FCJ102" s="1601"/>
      <c r="FCK102" s="215"/>
      <c r="FCL102" s="1013"/>
      <c r="FCM102" s="1601"/>
      <c r="FCN102" s="215"/>
      <c r="FCO102" s="1013"/>
      <c r="FCP102" s="1601"/>
      <c r="FCQ102" s="215"/>
      <c r="FCR102" s="1013"/>
      <c r="FCS102" s="1601"/>
      <c r="FCT102" s="215"/>
      <c r="FCU102" s="1013"/>
      <c r="FCV102" s="1601"/>
      <c r="FCW102" s="215"/>
      <c r="FCX102" s="1013"/>
      <c r="FCY102" s="1601"/>
      <c r="FCZ102" s="215"/>
      <c r="FDA102" s="1013"/>
      <c r="FDB102" s="1601"/>
      <c r="FDC102" s="215"/>
      <c r="FDD102" s="1013"/>
      <c r="FDE102" s="1601"/>
      <c r="FDF102" s="215"/>
      <c r="FDG102" s="1013"/>
      <c r="FDH102" s="1601"/>
      <c r="FDI102" s="215"/>
      <c r="FDJ102" s="1013"/>
      <c r="FDK102" s="1601"/>
      <c r="FDL102" s="215"/>
      <c r="FDM102" s="1013"/>
      <c r="FDN102" s="1601"/>
      <c r="FDO102" s="215"/>
      <c r="FDP102" s="1013"/>
      <c r="FDQ102" s="1601"/>
      <c r="FDR102" s="215"/>
      <c r="FDS102" s="1013"/>
      <c r="FDT102" s="1601"/>
      <c r="FDU102" s="215"/>
      <c r="FDV102" s="1013"/>
      <c r="FDW102" s="1601"/>
      <c r="FDX102" s="215"/>
      <c r="FDY102" s="1013"/>
      <c r="FDZ102" s="1601"/>
      <c r="FEA102" s="215"/>
      <c r="FEB102" s="1013"/>
      <c r="FEC102" s="1601"/>
      <c r="FED102" s="215"/>
      <c r="FEE102" s="1013"/>
      <c r="FEF102" s="1601"/>
      <c r="FEG102" s="215"/>
      <c r="FEH102" s="1013"/>
      <c r="FEI102" s="1601"/>
      <c r="FEJ102" s="215"/>
      <c r="FEK102" s="1013"/>
      <c r="FEL102" s="1601"/>
      <c r="FEM102" s="215"/>
      <c r="FEN102" s="1013"/>
      <c r="FEO102" s="1601"/>
      <c r="FEP102" s="215"/>
      <c r="FEQ102" s="1013"/>
      <c r="FER102" s="1601"/>
      <c r="FES102" s="215"/>
      <c r="FET102" s="1013"/>
      <c r="FEU102" s="1601"/>
      <c r="FEV102" s="215"/>
      <c r="FEW102" s="1013"/>
      <c r="FEX102" s="1601"/>
      <c r="FEY102" s="215"/>
      <c r="FEZ102" s="1013"/>
      <c r="FFA102" s="1601"/>
      <c r="FFB102" s="215"/>
      <c r="FFC102" s="1013"/>
      <c r="FFD102" s="1601"/>
      <c r="FFE102" s="215"/>
      <c r="FFF102" s="1013"/>
      <c r="FFG102" s="1601"/>
      <c r="FFH102" s="215"/>
      <c r="FFI102" s="1013"/>
      <c r="FFJ102" s="1601"/>
      <c r="FFK102" s="215"/>
      <c r="FFL102" s="1013"/>
      <c r="FFM102" s="1601"/>
      <c r="FFN102" s="215"/>
      <c r="FFO102" s="1013"/>
      <c r="FFP102" s="1601"/>
      <c r="FFQ102" s="215"/>
      <c r="FFR102" s="1013"/>
      <c r="FFS102" s="1601"/>
      <c r="FFT102" s="215"/>
      <c r="FFU102" s="1013"/>
      <c r="FFV102" s="1601"/>
      <c r="FFW102" s="215"/>
      <c r="FFX102" s="1013"/>
      <c r="FFY102" s="1601"/>
      <c r="FFZ102" s="215"/>
      <c r="FGA102" s="1013"/>
      <c r="FGB102" s="1601"/>
      <c r="FGC102" s="215"/>
      <c r="FGD102" s="1013"/>
      <c r="FGE102" s="1601"/>
      <c r="FGF102" s="215"/>
      <c r="FGG102" s="1013"/>
      <c r="FGH102" s="1601"/>
      <c r="FGI102" s="215"/>
      <c r="FGJ102" s="1013"/>
      <c r="FGK102" s="1601"/>
      <c r="FGL102" s="215"/>
      <c r="FGM102" s="1013"/>
      <c r="FGN102" s="1601"/>
      <c r="FGO102" s="215"/>
      <c r="FGP102" s="1013"/>
      <c r="FGQ102" s="1601"/>
      <c r="FGR102" s="215"/>
      <c r="FGS102" s="1013"/>
      <c r="FGT102" s="1601"/>
      <c r="FGU102" s="215"/>
      <c r="FGV102" s="1013"/>
      <c r="FGW102" s="1601"/>
      <c r="FGX102" s="215"/>
      <c r="FGY102" s="1013"/>
      <c r="FGZ102" s="1601"/>
      <c r="FHA102" s="215"/>
      <c r="FHB102" s="1013"/>
      <c r="FHC102" s="1601"/>
      <c r="FHD102" s="215"/>
      <c r="FHE102" s="1013"/>
      <c r="FHF102" s="1601"/>
      <c r="FHG102" s="215"/>
      <c r="FHH102" s="1013"/>
      <c r="FHI102" s="1601"/>
      <c r="FHJ102" s="215"/>
      <c r="FHK102" s="1013"/>
      <c r="FHL102" s="1601"/>
      <c r="FHM102" s="215"/>
      <c r="FHN102" s="1013"/>
      <c r="FHO102" s="1601"/>
      <c r="FHP102" s="215"/>
      <c r="FHQ102" s="1013"/>
      <c r="FHR102" s="1601"/>
      <c r="FHS102" s="215"/>
      <c r="FHT102" s="1013"/>
      <c r="FHU102" s="1601"/>
      <c r="FHV102" s="215"/>
      <c r="FHW102" s="1013"/>
      <c r="FHX102" s="1601"/>
      <c r="FHY102" s="215"/>
      <c r="FHZ102" s="1013"/>
      <c r="FIA102" s="1601"/>
      <c r="FIB102" s="215"/>
      <c r="FIC102" s="1013"/>
      <c r="FID102" s="1601"/>
      <c r="FIE102" s="215"/>
      <c r="FIF102" s="1013"/>
      <c r="FIG102" s="1601"/>
      <c r="FIH102" s="215"/>
      <c r="FII102" s="1013"/>
      <c r="FIJ102" s="1601"/>
      <c r="FIK102" s="215"/>
      <c r="FIL102" s="1013"/>
      <c r="FIM102" s="1601"/>
      <c r="FIN102" s="215"/>
      <c r="FIO102" s="1013"/>
      <c r="FIP102" s="1601"/>
      <c r="FIQ102" s="215"/>
      <c r="FIR102" s="1013"/>
      <c r="FIS102" s="1601"/>
      <c r="FIT102" s="215"/>
      <c r="FIU102" s="1013"/>
      <c r="FIV102" s="1601"/>
      <c r="FIW102" s="215"/>
      <c r="FIX102" s="1013"/>
      <c r="FIY102" s="1601"/>
      <c r="FIZ102" s="215"/>
      <c r="FJA102" s="1013"/>
      <c r="FJB102" s="1601"/>
      <c r="FJC102" s="215"/>
      <c r="FJD102" s="1013"/>
      <c r="FJE102" s="1601"/>
      <c r="FJF102" s="215"/>
      <c r="FJG102" s="1013"/>
      <c r="FJH102" s="1601"/>
      <c r="FJI102" s="215"/>
      <c r="FJJ102" s="1013"/>
      <c r="FJK102" s="1601"/>
      <c r="FJL102" s="215"/>
      <c r="FJM102" s="1013"/>
      <c r="FJN102" s="1601"/>
      <c r="FJO102" s="215"/>
      <c r="FJP102" s="1013"/>
      <c r="FJQ102" s="1601"/>
      <c r="FJR102" s="215"/>
      <c r="FJS102" s="1013"/>
      <c r="FJT102" s="1601"/>
      <c r="FJU102" s="215"/>
      <c r="FJV102" s="1013"/>
      <c r="FJW102" s="1601"/>
      <c r="FJX102" s="215"/>
      <c r="FJY102" s="1013"/>
      <c r="FJZ102" s="1601"/>
      <c r="FKA102" s="215"/>
      <c r="FKB102" s="1013"/>
      <c r="FKC102" s="1601"/>
      <c r="FKD102" s="215"/>
      <c r="FKE102" s="1013"/>
      <c r="FKF102" s="1601"/>
      <c r="FKG102" s="215"/>
      <c r="FKH102" s="1013"/>
      <c r="FKI102" s="1601"/>
      <c r="FKJ102" s="215"/>
      <c r="FKK102" s="1013"/>
      <c r="FKL102" s="1601"/>
      <c r="FKM102" s="215"/>
      <c r="FKN102" s="1013"/>
      <c r="FKO102" s="1601"/>
      <c r="FKP102" s="215"/>
      <c r="FKQ102" s="1013"/>
      <c r="FKR102" s="1601"/>
      <c r="FKS102" s="215"/>
      <c r="FKT102" s="1013"/>
      <c r="FKU102" s="1601"/>
      <c r="FKV102" s="215"/>
      <c r="FKW102" s="1013"/>
      <c r="FKX102" s="1601"/>
      <c r="FKY102" s="215"/>
      <c r="FKZ102" s="1013"/>
      <c r="FLA102" s="1601"/>
      <c r="FLB102" s="215"/>
      <c r="FLC102" s="1013"/>
      <c r="FLD102" s="1601"/>
      <c r="FLE102" s="215"/>
      <c r="FLF102" s="1013"/>
      <c r="FLG102" s="1601"/>
      <c r="FLH102" s="215"/>
      <c r="FLI102" s="1013"/>
      <c r="FLJ102" s="1601"/>
      <c r="FLK102" s="215"/>
      <c r="FLL102" s="1013"/>
      <c r="FLM102" s="1601"/>
      <c r="FLN102" s="215"/>
      <c r="FLO102" s="1013"/>
      <c r="FLP102" s="1601"/>
      <c r="FLQ102" s="215"/>
      <c r="FLR102" s="1013"/>
      <c r="FLS102" s="1601"/>
      <c r="FLT102" s="215"/>
      <c r="FLU102" s="1013"/>
      <c r="FLV102" s="1601"/>
      <c r="FLW102" s="215"/>
      <c r="FLX102" s="1013"/>
      <c r="FLY102" s="1601"/>
      <c r="FLZ102" s="215"/>
      <c r="FMA102" s="1013"/>
      <c r="FMB102" s="1601"/>
      <c r="FMC102" s="215"/>
      <c r="FMD102" s="1013"/>
      <c r="FME102" s="1601"/>
      <c r="FMF102" s="215"/>
      <c r="FMG102" s="1013"/>
      <c r="FMH102" s="1601"/>
      <c r="FMI102" s="215"/>
      <c r="FMJ102" s="1013"/>
      <c r="FMK102" s="1601"/>
      <c r="FML102" s="215"/>
      <c r="FMM102" s="1013"/>
      <c r="FMN102" s="1601"/>
      <c r="FMO102" s="215"/>
      <c r="FMP102" s="1013"/>
      <c r="FMQ102" s="1601"/>
      <c r="FMR102" s="215"/>
      <c r="FMS102" s="1013"/>
      <c r="FMT102" s="1601"/>
      <c r="FMU102" s="215"/>
      <c r="FMV102" s="1013"/>
      <c r="FMW102" s="1601"/>
      <c r="FMX102" s="215"/>
      <c r="FMY102" s="1013"/>
      <c r="FMZ102" s="1601"/>
      <c r="FNA102" s="215"/>
      <c r="FNB102" s="1013"/>
      <c r="FNC102" s="1601"/>
      <c r="FND102" s="215"/>
      <c r="FNE102" s="1013"/>
      <c r="FNF102" s="1601"/>
      <c r="FNG102" s="215"/>
      <c r="FNH102" s="1013"/>
      <c r="FNI102" s="1601"/>
      <c r="FNJ102" s="215"/>
      <c r="FNK102" s="1013"/>
      <c r="FNL102" s="1601"/>
      <c r="FNM102" s="215"/>
      <c r="FNN102" s="1013"/>
      <c r="FNO102" s="1601"/>
      <c r="FNP102" s="215"/>
      <c r="FNQ102" s="1013"/>
      <c r="FNR102" s="1601"/>
      <c r="FNS102" s="215"/>
      <c r="FNT102" s="1013"/>
      <c r="FNU102" s="1601"/>
      <c r="FNV102" s="215"/>
      <c r="FNW102" s="1013"/>
      <c r="FNX102" s="1601"/>
      <c r="FNY102" s="215"/>
      <c r="FNZ102" s="1013"/>
      <c r="FOA102" s="1601"/>
      <c r="FOB102" s="215"/>
      <c r="FOC102" s="1013"/>
      <c r="FOD102" s="1601"/>
      <c r="FOE102" s="215"/>
      <c r="FOF102" s="1013"/>
      <c r="FOG102" s="1601"/>
      <c r="FOH102" s="215"/>
      <c r="FOI102" s="1013"/>
      <c r="FOJ102" s="1601"/>
      <c r="FOK102" s="215"/>
      <c r="FOL102" s="1013"/>
      <c r="FOM102" s="1601"/>
      <c r="FON102" s="215"/>
      <c r="FOO102" s="1013"/>
      <c r="FOP102" s="1601"/>
      <c r="FOQ102" s="215"/>
      <c r="FOR102" s="1013"/>
      <c r="FOS102" s="1601"/>
      <c r="FOT102" s="215"/>
      <c r="FOU102" s="1013"/>
      <c r="FOV102" s="1601"/>
      <c r="FOW102" s="215"/>
      <c r="FOX102" s="1013"/>
      <c r="FOY102" s="1601"/>
      <c r="FOZ102" s="215"/>
      <c r="FPA102" s="1013"/>
      <c r="FPB102" s="1601"/>
      <c r="FPC102" s="215"/>
      <c r="FPD102" s="1013"/>
      <c r="FPE102" s="1601"/>
      <c r="FPF102" s="215"/>
      <c r="FPG102" s="1013"/>
      <c r="FPH102" s="1601"/>
      <c r="FPI102" s="215"/>
      <c r="FPJ102" s="1013"/>
      <c r="FPK102" s="1601"/>
      <c r="FPL102" s="215"/>
      <c r="FPM102" s="1013"/>
      <c r="FPN102" s="1601"/>
      <c r="FPO102" s="215"/>
      <c r="FPP102" s="1013"/>
      <c r="FPQ102" s="1601"/>
      <c r="FPR102" s="215"/>
      <c r="FPS102" s="1013"/>
      <c r="FPT102" s="1601"/>
      <c r="FPU102" s="215"/>
      <c r="FPV102" s="1013"/>
      <c r="FPW102" s="1601"/>
      <c r="FPX102" s="215"/>
      <c r="FPY102" s="1013"/>
      <c r="FPZ102" s="1601"/>
      <c r="FQA102" s="215"/>
      <c r="FQB102" s="1013"/>
      <c r="FQC102" s="1601"/>
      <c r="FQD102" s="215"/>
      <c r="FQE102" s="1013"/>
      <c r="FQF102" s="1601"/>
      <c r="FQG102" s="215"/>
      <c r="FQH102" s="1013"/>
      <c r="FQI102" s="1601"/>
      <c r="FQJ102" s="215"/>
      <c r="FQK102" s="1013"/>
      <c r="FQL102" s="1601"/>
      <c r="FQM102" s="215"/>
      <c r="FQN102" s="1013"/>
      <c r="FQO102" s="1601"/>
      <c r="FQP102" s="215"/>
      <c r="FQQ102" s="1013"/>
      <c r="FQR102" s="1601"/>
      <c r="FQS102" s="215"/>
      <c r="FQT102" s="1013"/>
      <c r="FQU102" s="1601"/>
      <c r="FQV102" s="215"/>
      <c r="FQW102" s="1013"/>
      <c r="FQX102" s="1601"/>
      <c r="FQY102" s="215"/>
      <c r="FQZ102" s="1013"/>
      <c r="FRA102" s="1601"/>
      <c r="FRB102" s="215"/>
      <c r="FRC102" s="1013"/>
      <c r="FRD102" s="1601"/>
      <c r="FRE102" s="215"/>
      <c r="FRF102" s="1013"/>
      <c r="FRG102" s="1601"/>
      <c r="FRH102" s="215"/>
      <c r="FRI102" s="1013"/>
      <c r="FRJ102" s="1601"/>
      <c r="FRK102" s="215"/>
      <c r="FRL102" s="1013"/>
      <c r="FRM102" s="1601"/>
      <c r="FRN102" s="215"/>
      <c r="FRO102" s="1013"/>
      <c r="FRP102" s="1601"/>
      <c r="FRQ102" s="215"/>
      <c r="FRR102" s="1013"/>
      <c r="FRS102" s="1601"/>
      <c r="FRT102" s="215"/>
      <c r="FRU102" s="1013"/>
      <c r="FRV102" s="1601"/>
      <c r="FRW102" s="215"/>
      <c r="FRX102" s="1013"/>
      <c r="FRY102" s="1601"/>
      <c r="FRZ102" s="215"/>
      <c r="FSA102" s="1013"/>
      <c r="FSB102" s="1601"/>
      <c r="FSC102" s="215"/>
      <c r="FSD102" s="1013"/>
      <c r="FSE102" s="1601"/>
      <c r="FSF102" s="215"/>
      <c r="FSG102" s="1013"/>
      <c r="FSH102" s="1601"/>
      <c r="FSI102" s="215"/>
      <c r="FSJ102" s="1013"/>
      <c r="FSK102" s="1601"/>
      <c r="FSL102" s="215"/>
      <c r="FSM102" s="1013"/>
      <c r="FSN102" s="1601"/>
      <c r="FSO102" s="215"/>
      <c r="FSP102" s="1013"/>
      <c r="FSQ102" s="1601"/>
      <c r="FSR102" s="215"/>
      <c r="FSS102" s="1013"/>
      <c r="FST102" s="1601"/>
      <c r="FSU102" s="215"/>
      <c r="FSV102" s="1013"/>
      <c r="FSW102" s="1601"/>
      <c r="FSX102" s="215"/>
      <c r="FSY102" s="1013"/>
      <c r="FSZ102" s="1601"/>
      <c r="FTA102" s="215"/>
      <c r="FTB102" s="1013"/>
      <c r="FTC102" s="1601"/>
      <c r="FTD102" s="215"/>
      <c r="FTE102" s="1013"/>
      <c r="FTF102" s="1601"/>
      <c r="FTG102" s="215"/>
      <c r="FTH102" s="1013"/>
      <c r="FTI102" s="1601"/>
      <c r="FTJ102" s="215"/>
      <c r="FTK102" s="1013"/>
      <c r="FTL102" s="1601"/>
      <c r="FTM102" s="215"/>
      <c r="FTN102" s="1013"/>
      <c r="FTO102" s="1601"/>
      <c r="FTP102" s="215"/>
      <c r="FTQ102" s="1013"/>
      <c r="FTR102" s="1601"/>
      <c r="FTS102" s="215"/>
      <c r="FTT102" s="1013"/>
      <c r="FTU102" s="1601"/>
      <c r="FTV102" s="215"/>
      <c r="FTW102" s="1013"/>
      <c r="FTX102" s="1601"/>
      <c r="FTY102" s="215"/>
      <c r="FTZ102" s="1013"/>
      <c r="FUA102" s="1601"/>
      <c r="FUB102" s="215"/>
      <c r="FUC102" s="1013"/>
      <c r="FUD102" s="1601"/>
      <c r="FUE102" s="215"/>
      <c r="FUF102" s="1013"/>
      <c r="FUG102" s="1601"/>
      <c r="FUH102" s="215"/>
      <c r="FUI102" s="1013"/>
      <c r="FUJ102" s="1601"/>
      <c r="FUK102" s="215"/>
      <c r="FUL102" s="1013"/>
      <c r="FUM102" s="1601"/>
      <c r="FUN102" s="215"/>
      <c r="FUO102" s="1013"/>
      <c r="FUP102" s="1601"/>
      <c r="FUQ102" s="215"/>
      <c r="FUR102" s="1013"/>
      <c r="FUS102" s="1601"/>
      <c r="FUT102" s="215"/>
      <c r="FUU102" s="1013"/>
      <c r="FUV102" s="1601"/>
      <c r="FUW102" s="215"/>
      <c r="FUX102" s="1013"/>
      <c r="FUY102" s="1601"/>
      <c r="FUZ102" s="215"/>
      <c r="FVA102" s="1013"/>
      <c r="FVB102" s="1601"/>
      <c r="FVC102" s="215"/>
      <c r="FVD102" s="1013"/>
      <c r="FVE102" s="1601"/>
      <c r="FVF102" s="215"/>
      <c r="FVG102" s="1013"/>
      <c r="FVH102" s="1601"/>
      <c r="FVI102" s="215"/>
      <c r="FVJ102" s="1013"/>
      <c r="FVK102" s="1601"/>
      <c r="FVL102" s="215"/>
      <c r="FVM102" s="1013"/>
      <c r="FVN102" s="1601"/>
      <c r="FVO102" s="215"/>
      <c r="FVP102" s="1013"/>
      <c r="FVQ102" s="1601"/>
      <c r="FVR102" s="215"/>
      <c r="FVS102" s="1013"/>
      <c r="FVT102" s="1601"/>
      <c r="FVU102" s="215"/>
      <c r="FVV102" s="1013"/>
      <c r="FVW102" s="1601"/>
      <c r="FVX102" s="215"/>
      <c r="FVY102" s="1013"/>
      <c r="FVZ102" s="1601"/>
      <c r="FWA102" s="215"/>
      <c r="FWB102" s="1013"/>
      <c r="FWC102" s="1601"/>
      <c r="FWD102" s="215"/>
      <c r="FWE102" s="1013"/>
      <c r="FWF102" s="1601"/>
      <c r="FWG102" s="215"/>
      <c r="FWH102" s="1013"/>
      <c r="FWI102" s="1601"/>
      <c r="FWJ102" s="215"/>
      <c r="FWK102" s="1013"/>
      <c r="FWL102" s="1601"/>
      <c r="FWM102" s="215"/>
      <c r="FWN102" s="1013"/>
      <c r="FWO102" s="1601"/>
      <c r="FWP102" s="215"/>
      <c r="FWQ102" s="1013"/>
      <c r="FWR102" s="1601"/>
      <c r="FWS102" s="215"/>
      <c r="FWT102" s="1013"/>
      <c r="FWU102" s="1601"/>
      <c r="FWV102" s="215"/>
      <c r="FWW102" s="1013"/>
      <c r="FWX102" s="1601"/>
      <c r="FWY102" s="215"/>
      <c r="FWZ102" s="1013"/>
      <c r="FXA102" s="1601"/>
      <c r="FXB102" s="215"/>
      <c r="FXC102" s="1013"/>
      <c r="FXD102" s="1601"/>
      <c r="FXE102" s="215"/>
      <c r="FXF102" s="1013"/>
      <c r="FXG102" s="1601"/>
      <c r="FXH102" s="215"/>
      <c r="FXI102" s="1013"/>
      <c r="FXJ102" s="1601"/>
      <c r="FXK102" s="215"/>
      <c r="FXL102" s="1013"/>
      <c r="FXM102" s="1601"/>
      <c r="FXN102" s="215"/>
      <c r="FXO102" s="1013"/>
      <c r="FXP102" s="1601"/>
      <c r="FXQ102" s="215"/>
      <c r="FXR102" s="1013"/>
      <c r="FXS102" s="1601"/>
      <c r="FXT102" s="215"/>
      <c r="FXU102" s="1013"/>
      <c r="FXV102" s="1601"/>
      <c r="FXW102" s="215"/>
      <c r="FXX102" s="1013"/>
      <c r="FXY102" s="1601"/>
      <c r="FXZ102" s="215"/>
      <c r="FYA102" s="1013"/>
      <c r="FYB102" s="1601"/>
      <c r="FYC102" s="215"/>
      <c r="FYD102" s="1013"/>
      <c r="FYE102" s="1601"/>
      <c r="FYF102" s="215"/>
      <c r="FYG102" s="1013"/>
      <c r="FYH102" s="1601"/>
      <c r="FYI102" s="215"/>
      <c r="FYJ102" s="1013"/>
      <c r="FYK102" s="1601"/>
      <c r="FYL102" s="215"/>
      <c r="FYM102" s="1013"/>
      <c r="FYN102" s="1601"/>
      <c r="FYO102" s="215"/>
      <c r="FYP102" s="1013"/>
      <c r="FYQ102" s="1601"/>
      <c r="FYR102" s="215"/>
      <c r="FYS102" s="1013"/>
      <c r="FYT102" s="1601"/>
      <c r="FYU102" s="215"/>
      <c r="FYV102" s="1013"/>
      <c r="FYW102" s="1601"/>
      <c r="FYX102" s="215"/>
      <c r="FYY102" s="1013"/>
      <c r="FYZ102" s="1601"/>
      <c r="FZA102" s="215"/>
      <c r="FZB102" s="1013"/>
      <c r="FZC102" s="1601"/>
      <c r="FZD102" s="215"/>
      <c r="FZE102" s="1013"/>
      <c r="FZF102" s="1601"/>
      <c r="FZG102" s="215"/>
      <c r="FZH102" s="1013"/>
      <c r="FZI102" s="1601"/>
      <c r="FZJ102" s="215"/>
      <c r="FZK102" s="1013"/>
      <c r="FZL102" s="1601"/>
      <c r="FZM102" s="215"/>
      <c r="FZN102" s="1013"/>
      <c r="FZO102" s="1601"/>
      <c r="FZP102" s="215"/>
      <c r="FZQ102" s="1013"/>
      <c r="FZR102" s="1601"/>
      <c r="FZS102" s="215"/>
      <c r="FZT102" s="1013"/>
      <c r="FZU102" s="1601"/>
      <c r="FZV102" s="215"/>
      <c r="FZW102" s="1013"/>
      <c r="FZX102" s="1601"/>
      <c r="FZY102" s="215"/>
      <c r="FZZ102" s="1013"/>
      <c r="GAA102" s="1601"/>
      <c r="GAB102" s="215"/>
      <c r="GAC102" s="1013"/>
      <c r="GAD102" s="1601"/>
      <c r="GAE102" s="215"/>
      <c r="GAF102" s="1013"/>
      <c r="GAG102" s="1601"/>
      <c r="GAH102" s="215"/>
      <c r="GAI102" s="1013"/>
      <c r="GAJ102" s="1601"/>
      <c r="GAK102" s="215"/>
      <c r="GAL102" s="1013"/>
      <c r="GAM102" s="1601"/>
      <c r="GAN102" s="215"/>
      <c r="GAO102" s="1013"/>
      <c r="GAP102" s="1601"/>
      <c r="GAQ102" s="215"/>
      <c r="GAR102" s="1013"/>
      <c r="GAS102" s="1601"/>
      <c r="GAT102" s="215"/>
      <c r="GAU102" s="1013"/>
      <c r="GAV102" s="1601"/>
      <c r="GAW102" s="215"/>
      <c r="GAX102" s="1013"/>
      <c r="GAY102" s="1601"/>
      <c r="GAZ102" s="215"/>
      <c r="GBA102" s="1013"/>
      <c r="GBB102" s="1601"/>
      <c r="GBC102" s="215"/>
      <c r="GBD102" s="1013"/>
      <c r="GBE102" s="1601"/>
      <c r="GBF102" s="215"/>
      <c r="GBG102" s="1013"/>
      <c r="GBH102" s="1601"/>
      <c r="GBI102" s="215"/>
      <c r="GBJ102" s="1013"/>
      <c r="GBK102" s="1601"/>
      <c r="GBL102" s="215"/>
      <c r="GBM102" s="1013"/>
      <c r="GBN102" s="1601"/>
      <c r="GBO102" s="215"/>
      <c r="GBP102" s="1013"/>
      <c r="GBQ102" s="1601"/>
      <c r="GBR102" s="215"/>
      <c r="GBS102" s="1013"/>
      <c r="GBT102" s="1601"/>
      <c r="GBU102" s="215"/>
      <c r="GBV102" s="1013"/>
      <c r="GBW102" s="1601"/>
      <c r="GBX102" s="215"/>
      <c r="GBY102" s="1013"/>
      <c r="GBZ102" s="1601"/>
      <c r="GCA102" s="215"/>
      <c r="GCB102" s="1013"/>
      <c r="GCC102" s="1601"/>
      <c r="GCD102" s="215"/>
      <c r="GCE102" s="1013"/>
      <c r="GCF102" s="1601"/>
      <c r="GCG102" s="215"/>
      <c r="GCH102" s="1013"/>
      <c r="GCI102" s="1601"/>
      <c r="GCJ102" s="215"/>
      <c r="GCK102" s="1013"/>
      <c r="GCL102" s="1601"/>
      <c r="GCM102" s="215"/>
      <c r="GCN102" s="1013"/>
      <c r="GCO102" s="1601"/>
      <c r="GCP102" s="215"/>
      <c r="GCQ102" s="1013"/>
      <c r="GCR102" s="1601"/>
      <c r="GCS102" s="215"/>
      <c r="GCT102" s="1013"/>
      <c r="GCU102" s="1601"/>
      <c r="GCV102" s="215"/>
      <c r="GCW102" s="1013"/>
      <c r="GCX102" s="1601"/>
      <c r="GCY102" s="215"/>
      <c r="GCZ102" s="1013"/>
      <c r="GDA102" s="1601"/>
      <c r="GDB102" s="215"/>
      <c r="GDC102" s="1013"/>
      <c r="GDD102" s="1601"/>
      <c r="GDE102" s="215"/>
      <c r="GDF102" s="1013"/>
      <c r="GDG102" s="1601"/>
      <c r="GDH102" s="215"/>
      <c r="GDI102" s="1013"/>
      <c r="GDJ102" s="1601"/>
      <c r="GDK102" s="215"/>
      <c r="GDL102" s="1013"/>
      <c r="GDM102" s="1601"/>
      <c r="GDN102" s="215"/>
      <c r="GDO102" s="1013"/>
      <c r="GDP102" s="1601"/>
      <c r="GDQ102" s="215"/>
      <c r="GDR102" s="1013"/>
      <c r="GDS102" s="1601"/>
      <c r="GDT102" s="215"/>
      <c r="GDU102" s="1013"/>
      <c r="GDV102" s="1601"/>
      <c r="GDW102" s="215"/>
      <c r="GDX102" s="1013"/>
      <c r="GDY102" s="1601"/>
      <c r="GDZ102" s="215"/>
      <c r="GEA102" s="1013"/>
      <c r="GEB102" s="1601"/>
      <c r="GEC102" s="215"/>
      <c r="GED102" s="1013"/>
      <c r="GEE102" s="1601"/>
      <c r="GEF102" s="215"/>
      <c r="GEG102" s="1013"/>
      <c r="GEH102" s="1601"/>
      <c r="GEI102" s="215"/>
      <c r="GEJ102" s="1013"/>
      <c r="GEK102" s="1601"/>
      <c r="GEL102" s="215"/>
      <c r="GEM102" s="1013"/>
      <c r="GEN102" s="1601"/>
      <c r="GEO102" s="215"/>
      <c r="GEP102" s="1013"/>
      <c r="GEQ102" s="1601"/>
      <c r="GER102" s="215"/>
      <c r="GES102" s="1013"/>
      <c r="GET102" s="1601"/>
      <c r="GEU102" s="215"/>
      <c r="GEV102" s="1013"/>
      <c r="GEW102" s="1601"/>
      <c r="GEX102" s="215"/>
      <c r="GEY102" s="1013"/>
      <c r="GEZ102" s="1601"/>
      <c r="GFA102" s="215"/>
      <c r="GFB102" s="1013"/>
      <c r="GFC102" s="1601"/>
      <c r="GFD102" s="215"/>
      <c r="GFE102" s="1013"/>
      <c r="GFF102" s="1601"/>
      <c r="GFG102" s="215"/>
      <c r="GFH102" s="1013"/>
      <c r="GFI102" s="1601"/>
      <c r="GFJ102" s="215"/>
      <c r="GFK102" s="1013"/>
      <c r="GFL102" s="1601"/>
      <c r="GFM102" s="215"/>
      <c r="GFN102" s="1013"/>
      <c r="GFO102" s="1601"/>
      <c r="GFP102" s="215"/>
      <c r="GFQ102" s="1013"/>
      <c r="GFR102" s="1601"/>
      <c r="GFS102" s="215"/>
      <c r="GFT102" s="1013"/>
      <c r="GFU102" s="1601"/>
      <c r="GFV102" s="215"/>
      <c r="GFW102" s="1013"/>
      <c r="GFX102" s="1601"/>
      <c r="GFY102" s="215"/>
      <c r="GFZ102" s="1013"/>
      <c r="GGA102" s="1601"/>
      <c r="GGB102" s="215"/>
      <c r="GGC102" s="1013"/>
      <c r="GGD102" s="1601"/>
      <c r="GGE102" s="215"/>
      <c r="GGF102" s="1013"/>
      <c r="GGG102" s="1601"/>
      <c r="GGH102" s="215"/>
      <c r="GGI102" s="1013"/>
      <c r="GGJ102" s="1601"/>
      <c r="GGK102" s="215"/>
      <c r="GGL102" s="1013"/>
      <c r="GGM102" s="1601"/>
      <c r="GGN102" s="215"/>
      <c r="GGO102" s="1013"/>
      <c r="GGP102" s="1601"/>
      <c r="GGQ102" s="215"/>
      <c r="GGR102" s="1013"/>
      <c r="GGS102" s="1601"/>
      <c r="GGT102" s="215"/>
      <c r="GGU102" s="1013"/>
      <c r="GGV102" s="1601"/>
      <c r="GGW102" s="215"/>
      <c r="GGX102" s="1013"/>
      <c r="GGY102" s="1601"/>
      <c r="GGZ102" s="215"/>
      <c r="GHA102" s="1013"/>
      <c r="GHB102" s="1601"/>
      <c r="GHC102" s="215"/>
      <c r="GHD102" s="1013"/>
      <c r="GHE102" s="1601"/>
      <c r="GHF102" s="215"/>
      <c r="GHG102" s="1013"/>
      <c r="GHH102" s="1601"/>
      <c r="GHI102" s="215"/>
      <c r="GHJ102" s="1013"/>
      <c r="GHK102" s="1601"/>
      <c r="GHL102" s="215"/>
      <c r="GHM102" s="1013"/>
      <c r="GHN102" s="1601"/>
      <c r="GHO102" s="215"/>
      <c r="GHP102" s="1013"/>
      <c r="GHQ102" s="1601"/>
      <c r="GHR102" s="215"/>
      <c r="GHS102" s="1013"/>
      <c r="GHT102" s="1601"/>
      <c r="GHU102" s="215"/>
      <c r="GHV102" s="1013"/>
      <c r="GHW102" s="1601"/>
      <c r="GHX102" s="215"/>
      <c r="GHY102" s="1013"/>
      <c r="GHZ102" s="1601"/>
      <c r="GIA102" s="215"/>
      <c r="GIB102" s="1013"/>
      <c r="GIC102" s="1601"/>
      <c r="GID102" s="215"/>
      <c r="GIE102" s="1013"/>
      <c r="GIF102" s="1601"/>
      <c r="GIG102" s="215"/>
      <c r="GIH102" s="1013"/>
      <c r="GII102" s="1601"/>
      <c r="GIJ102" s="215"/>
      <c r="GIK102" s="1013"/>
      <c r="GIL102" s="1601"/>
      <c r="GIM102" s="215"/>
      <c r="GIN102" s="1013"/>
      <c r="GIO102" s="1601"/>
      <c r="GIP102" s="215"/>
      <c r="GIQ102" s="1013"/>
      <c r="GIR102" s="1601"/>
      <c r="GIS102" s="215"/>
      <c r="GIT102" s="1013"/>
      <c r="GIU102" s="1601"/>
      <c r="GIV102" s="215"/>
      <c r="GIW102" s="1013"/>
      <c r="GIX102" s="1601"/>
      <c r="GIY102" s="215"/>
      <c r="GIZ102" s="1013"/>
      <c r="GJA102" s="1601"/>
      <c r="GJB102" s="215"/>
      <c r="GJC102" s="1013"/>
      <c r="GJD102" s="1601"/>
      <c r="GJE102" s="215"/>
      <c r="GJF102" s="1013"/>
      <c r="GJG102" s="1601"/>
      <c r="GJH102" s="215"/>
      <c r="GJI102" s="1013"/>
      <c r="GJJ102" s="1601"/>
      <c r="GJK102" s="215"/>
      <c r="GJL102" s="1013"/>
      <c r="GJM102" s="1601"/>
      <c r="GJN102" s="215"/>
      <c r="GJO102" s="1013"/>
      <c r="GJP102" s="1601"/>
      <c r="GJQ102" s="215"/>
      <c r="GJR102" s="1013"/>
      <c r="GJS102" s="1601"/>
      <c r="GJT102" s="215"/>
      <c r="GJU102" s="1013"/>
      <c r="GJV102" s="1601"/>
      <c r="GJW102" s="215"/>
      <c r="GJX102" s="1013"/>
      <c r="GJY102" s="1601"/>
      <c r="GJZ102" s="215"/>
      <c r="GKA102" s="1013"/>
      <c r="GKB102" s="1601"/>
      <c r="GKC102" s="215"/>
      <c r="GKD102" s="1013"/>
      <c r="GKE102" s="1601"/>
      <c r="GKF102" s="215"/>
      <c r="GKG102" s="1013"/>
      <c r="GKH102" s="1601"/>
      <c r="GKI102" s="215"/>
      <c r="GKJ102" s="1013"/>
      <c r="GKK102" s="1601"/>
      <c r="GKL102" s="215"/>
      <c r="GKM102" s="1013"/>
      <c r="GKN102" s="1601"/>
      <c r="GKO102" s="215"/>
      <c r="GKP102" s="1013"/>
      <c r="GKQ102" s="1601"/>
      <c r="GKR102" s="215"/>
      <c r="GKS102" s="1013"/>
      <c r="GKT102" s="1601"/>
      <c r="GKU102" s="215"/>
      <c r="GKV102" s="1013"/>
      <c r="GKW102" s="1601"/>
      <c r="GKX102" s="215"/>
      <c r="GKY102" s="1013"/>
      <c r="GKZ102" s="1601"/>
      <c r="GLA102" s="215"/>
      <c r="GLB102" s="1013"/>
      <c r="GLC102" s="1601"/>
      <c r="GLD102" s="215"/>
      <c r="GLE102" s="1013"/>
      <c r="GLF102" s="1601"/>
      <c r="GLG102" s="215"/>
      <c r="GLH102" s="1013"/>
      <c r="GLI102" s="1601"/>
      <c r="GLJ102" s="215"/>
      <c r="GLK102" s="1013"/>
      <c r="GLL102" s="1601"/>
      <c r="GLM102" s="215"/>
      <c r="GLN102" s="1013"/>
      <c r="GLO102" s="1601"/>
      <c r="GLP102" s="215"/>
      <c r="GLQ102" s="1013"/>
      <c r="GLR102" s="1601"/>
      <c r="GLS102" s="215"/>
      <c r="GLT102" s="1013"/>
      <c r="GLU102" s="1601"/>
      <c r="GLV102" s="215"/>
      <c r="GLW102" s="1013"/>
      <c r="GLX102" s="1601"/>
      <c r="GLY102" s="215"/>
      <c r="GLZ102" s="1013"/>
      <c r="GMA102" s="1601"/>
      <c r="GMB102" s="215"/>
      <c r="GMC102" s="1013"/>
      <c r="GMD102" s="1601"/>
      <c r="GME102" s="215"/>
      <c r="GMF102" s="1013"/>
      <c r="GMG102" s="1601"/>
      <c r="GMH102" s="215"/>
      <c r="GMI102" s="1013"/>
      <c r="GMJ102" s="1601"/>
      <c r="GMK102" s="215"/>
      <c r="GML102" s="1013"/>
      <c r="GMM102" s="1601"/>
      <c r="GMN102" s="215"/>
      <c r="GMO102" s="1013"/>
      <c r="GMP102" s="1601"/>
      <c r="GMQ102" s="215"/>
      <c r="GMR102" s="1013"/>
      <c r="GMS102" s="1601"/>
      <c r="GMT102" s="215"/>
      <c r="GMU102" s="1013"/>
      <c r="GMV102" s="1601"/>
      <c r="GMW102" s="215"/>
      <c r="GMX102" s="1013"/>
      <c r="GMY102" s="1601"/>
      <c r="GMZ102" s="215"/>
      <c r="GNA102" s="1013"/>
      <c r="GNB102" s="1601"/>
      <c r="GNC102" s="215"/>
      <c r="GND102" s="1013"/>
      <c r="GNE102" s="1601"/>
      <c r="GNF102" s="215"/>
      <c r="GNG102" s="1013"/>
      <c r="GNH102" s="1601"/>
      <c r="GNI102" s="215"/>
      <c r="GNJ102" s="1013"/>
      <c r="GNK102" s="1601"/>
      <c r="GNL102" s="215"/>
      <c r="GNM102" s="1013"/>
      <c r="GNN102" s="1601"/>
      <c r="GNO102" s="215"/>
      <c r="GNP102" s="1013"/>
      <c r="GNQ102" s="1601"/>
      <c r="GNR102" s="215"/>
      <c r="GNS102" s="1013"/>
      <c r="GNT102" s="1601"/>
      <c r="GNU102" s="215"/>
      <c r="GNV102" s="1013"/>
      <c r="GNW102" s="1601"/>
      <c r="GNX102" s="215"/>
      <c r="GNY102" s="1013"/>
      <c r="GNZ102" s="1601"/>
      <c r="GOA102" s="215"/>
      <c r="GOB102" s="1013"/>
      <c r="GOC102" s="1601"/>
      <c r="GOD102" s="215"/>
      <c r="GOE102" s="1013"/>
      <c r="GOF102" s="1601"/>
      <c r="GOG102" s="215"/>
      <c r="GOH102" s="1013"/>
      <c r="GOI102" s="1601"/>
      <c r="GOJ102" s="215"/>
      <c r="GOK102" s="1013"/>
      <c r="GOL102" s="1601"/>
      <c r="GOM102" s="215"/>
      <c r="GON102" s="1013"/>
      <c r="GOO102" s="1601"/>
      <c r="GOP102" s="215"/>
      <c r="GOQ102" s="1013"/>
      <c r="GOR102" s="1601"/>
      <c r="GOS102" s="215"/>
      <c r="GOT102" s="1013"/>
      <c r="GOU102" s="1601"/>
      <c r="GOV102" s="215"/>
      <c r="GOW102" s="1013"/>
      <c r="GOX102" s="1601"/>
      <c r="GOY102" s="215"/>
      <c r="GOZ102" s="1013"/>
      <c r="GPA102" s="1601"/>
      <c r="GPB102" s="215"/>
      <c r="GPC102" s="1013"/>
      <c r="GPD102" s="1601"/>
      <c r="GPE102" s="215"/>
      <c r="GPF102" s="1013"/>
      <c r="GPG102" s="1601"/>
      <c r="GPH102" s="215"/>
      <c r="GPI102" s="1013"/>
      <c r="GPJ102" s="1601"/>
      <c r="GPK102" s="215"/>
      <c r="GPL102" s="1013"/>
      <c r="GPM102" s="1601"/>
      <c r="GPN102" s="215"/>
      <c r="GPO102" s="1013"/>
      <c r="GPP102" s="1601"/>
      <c r="GPQ102" s="215"/>
      <c r="GPR102" s="1013"/>
      <c r="GPS102" s="1601"/>
      <c r="GPT102" s="215"/>
      <c r="GPU102" s="1013"/>
      <c r="GPV102" s="1601"/>
      <c r="GPW102" s="215"/>
      <c r="GPX102" s="1013"/>
      <c r="GPY102" s="1601"/>
      <c r="GPZ102" s="215"/>
      <c r="GQA102" s="1013"/>
      <c r="GQB102" s="1601"/>
      <c r="GQC102" s="215"/>
      <c r="GQD102" s="1013"/>
      <c r="GQE102" s="1601"/>
      <c r="GQF102" s="215"/>
      <c r="GQG102" s="1013"/>
      <c r="GQH102" s="1601"/>
      <c r="GQI102" s="215"/>
      <c r="GQJ102" s="1013"/>
      <c r="GQK102" s="1601"/>
      <c r="GQL102" s="215"/>
      <c r="GQM102" s="1013"/>
      <c r="GQN102" s="1601"/>
      <c r="GQO102" s="215"/>
      <c r="GQP102" s="1013"/>
      <c r="GQQ102" s="1601"/>
      <c r="GQR102" s="215"/>
      <c r="GQS102" s="1013"/>
      <c r="GQT102" s="1601"/>
      <c r="GQU102" s="215"/>
      <c r="GQV102" s="1013"/>
      <c r="GQW102" s="1601"/>
      <c r="GQX102" s="215"/>
      <c r="GQY102" s="1013"/>
      <c r="GQZ102" s="1601"/>
      <c r="GRA102" s="215"/>
      <c r="GRB102" s="1013"/>
      <c r="GRC102" s="1601"/>
      <c r="GRD102" s="215"/>
      <c r="GRE102" s="1013"/>
      <c r="GRF102" s="1601"/>
      <c r="GRG102" s="215"/>
      <c r="GRH102" s="1013"/>
      <c r="GRI102" s="1601"/>
      <c r="GRJ102" s="215"/>
      <c r="GRK102" s="1013"/>
      <c r="GRL102" s="1601"/>
      <c r="GRM102" s="215"/>
      <c r="GRN102" s="1013"/>
      <c r="GRO102" s="1601"/>
      <c r="GRP102" s="215"/>
      <c r="GRQ102" s="1013"/>
      <c r="GRR102" s="1601"/>
      <c r="GRS102" s="215"/>
      <c r="GRT102" s="1013"/>
      <c r="GRU102" s="1601"/>
      <c r="GRV102" s="215"/>
      <c r="GRW102" s="1013"/>
      <c r="GRX102" s="1601"/>
      <c r="GRY102" s="215"/>
      <c r="GRZ102" s="1013"/>
      <c r="GSA102" s="1601"/>
      <c r="GSB102" s="215"/>
      <c r="GSC102" s="1013"/>
      <c r="GSD102" s="1601"/>
      <c r="GSE102" s="215"/>
      <c r="GSF102" s="1013"/>
      <c r="GSG102" s="1601"/>
      <c r="GSH102" s="215"/>
      <c r="GSI102" s="1013"/>
      <c r="GSJ102" s="1601"/>
      <c r="GSK102" s="215"/>
      <c r="GSL102" s="1013"/>
      <c r="GSM102" s="1601"/>
      <c r="GSN102" s="215"/>
      <c r="GSO102" s="1013"/>
      <c r="GSP102" s="1601"/>
      <c r="GSQ102" s="215"/>
      <c r="GSR102" s="1013"/>
      <c r="GSS102" s="1601"/>
      <c r="GST102" s="215"/>
      <c r="GSU102" s="1013"/>
      <c r="GSV102" s="1601"/>
      <c r="GSW102" s="215"/>
      <c r="GSX102" s="1013"/>
      <c r="GSY102" s="1601"/>
      <c r="GSZ102" s="215"/>
      <c r="GTA102" s="1013"/>
      <c r="GTB102" s="1601"/>
      <c r="GTC102" s="215"/>
      <c r="GTD102" s="1013"/>
      <c r="GTE102" s="1601"/>
      <c r="GTF102" s="215"/>
      <c r="GTG102" s="1013"/>
      <c r="GTH102" s="1601"/>
      <c r="GTI102" s="215"/>
      <c r="GTJ102" s="1013"/>
      <c r="GTK102" s="1601"/>
      <c r="GTL102" s="215"/>
      <c r="GTM102" s="1013"/>
      <c r="GTN102" s="1601"/>
      <c r="GTO102" s="215"/>
      <c r="GTP102" s="1013"/>
      <c r="GTQ102" s="1601"/>
      <c r="GTR102" s="215"/>
      <c r="GTS102" s="1013"/>
      <c r="GTT102" s="1601"/>
      <c r="GTU102" s="215"/>
      <c r="GTV102" s="1013"/>
      <c r="GTW102" s="1601"/>
      <c r="GTX102" s="215"/>
      <c r="GTY102" s="1013"/>
      <c r="GTZ102" s="1601"/>
      <c r="GUA102" s="215"/>
      <c r="GUB102" s="1013"/>
      <c r="GUC102" s="1601"/>
      <c r="GUD102" s="215"/>
      <c r="GUE102" s="1013"/>
      <c r="GUF102" s="1601"/>
      <c r="GUG102" s="215"/>
      <c r="GUH102" s="1013"/>
      <c r="GUI102" s="1601"/>
      <c r="GUJ102" s="215"/>
      <c r="GUK102" s="1013"/>
      <c r="GUL102" s="1601"/>
      <c r="GUM102" s="215"/>
      <c r="GUN102" s="1013"/>
      <c r="GUO102" s="1601"/>
      <c r="GUP102" s="215"/>
      <c r="GUQ102" s="1013"/>
      <c r="GUR102" s="1601"/>
      <c r="GUS102" s="215"/>
      <c r="GUT102" s="1013"/>
      <c r="GUU102" s="1601"/>
      <c r="GUV102" s="215"/>
      <c r="GUW102" s="1013"/>
      <c r="GUX102" s="1601"/>
      <c r="GUY102" s="215"/>
      <c r="GUZ102" s="1013"/>
      <c r="GVA102" s="1601"/>
      <c r="GVB102" s="215"/>
      <c r="GVC102" s="1013"/>
      <c r="GVD102" s="1601"/>
      <c r="GVE102" s="215"/>
      <c r="GVF102" s="1013"/>
      <c r="GVG102" s="1601"/>
      <c r="GVH102" s="215"/>
      <c r="GVI102" s="1013"/>
      <c r="GVJ102" s="1601"/>
      <c r="GVK102" s="215"/>
      <c r="GVL102" s="1013"/>
      <c r="GVM102" s="1601"/>
      <c r="GVN102" s="215"/>
      <c r="GVO102" s="1013"/>
      <c r="GVP102" s="1601"/>
      <c r="GVQ102" s="215"/>
      <c r="GVR102" s="1013"/>
      <c r="GVS102" s="1601"/>
      <c r="GVT102" s="215"/>
      <c r="GVU102" s="1013"/>
      <c r="GVV102" s="1601"/>
      <c r="GVW102" s="215"/>
      <c r="GVX102" s="1013"/>
      <c r="GVY102" s="1601"/>
      <c r="GVZ102" s="215"/>
      <c r="GWA102" s="1013"/>
      <c r="GWB102" s="1601"/>
      <c r="GWC102" s="215"/>
      <c r="GWD102" s="1013"/>
      <c r="GWE102" s="1601"/>
      <c r="GWF102" s="215"/>
      <c r="GWG102" s="1013"/>
      <c r="GWH102" s="1601"/>
      <c r="GWI102" s="215"/>
      <c r="GWJ102" s="1013"/>
      <c r="GWK102" s="1601"/>
      <c r="GWL102" s="215"/>
      <c r="GWM102" s="1013"/>
      <c r="GWN102" s="1601"/>
      <c r="GWO102" s="215"/>
      <c r="GWP102" s="1013"/>
      <c r="GWQ102" s="1601"/>
      <c r="GWR102" s="215"/>
      <c r="GWS102" s="1013"/>
      <c r="GWT102" s="1601"/>
      <c r="GWU102" s="215"/>
      <c r="GWV102" s="1013"/>
      <c r="GWW102" s="1601"/>
      <c r="GWX102" s="215"/>
      <c r="GWY102" s="1013"/>
      <c r="GWZ102" s="1601"/>
      <c r="GXA102" s="215"/>
      <c r="GXB102" s="1013"/>
      <c r="GXC102" s="1601"/>
      <c r="GXD102" s="215"/>
      <c r="GXE102" s="1013"/>
      <c r="GXF102" s="1601"/>
      <c r="GXG102" s="215"/>
      <c r="GXH102" s="1013"/>
      <c r="GXI102" s="1601"/>
      <c r="GXJ102" s="215"/>
      <c r="GXK102" s="1013"/>
      <c r="GXL102" s="1601"/>
      <c r="GXM102" s="215"/>
      <c r="GXN102" s="1013"/>
      <c r="GXO102" s="1601"/>
      <c r="GXP102" s="215"/>
      <c r="GXQ102" s="1013"/>
      <c r="GXR102" s="1601"/>
      <c r="GXS102" s="215"/>
      <c r="GXT102" s="1013"/>
      <c r="GXU102" s="1601"/>
      <c r="GXV102" s="215"/>
      <c r="GXW102" s="1013"/>
      <c r="GXX102" s="1601"/>
      <c r="GXY102" s="215"/>
      <c r="GXZ102" s="1013"/>
      <c r="GYA102" s="1601"/>
      <c r="GYB102" s="215"/>
      <c r="GYC102" s="1013"/>
      <c r="GYD102" s="1601"/>
      <c r="GYE102" s="215"/>
      <c r="GYF102" s="1013"/>
      <c r="GYG102" s="1601"/>
      <c r="GYH102" s="215"/>
      <c r="GYI102" s="1013"/>
      <c r="GYJ102" s="1601"/>
      <c r="GYK102" s="215"/>
      <c r="GYL102" s="1013"/>
      <c r="GYM102" s="1601"/>
      <c r="GYN102" s="215"/>
      <c r="GYO102" s="1013"/>
      <c r="GYP102" s="1601"/>
      <c r="GYQ102" s="215"/>
      <c r="GYR102" s="1013"/>
      <c r="GYS102" s="1601"/>
      <c r="GYT102" s="215"/>
      <c r="GYU102" s="1013"/>
      <c r="GYV102" s="1601"/>
      <c r="GYW102" s="215"/>
      <c r="GYX102" s="1013"/>
      <c r="GYY102" s="1601"/>
      <c r="GYZ102" s="215"/>
      <c r="GZA102" s="1013"/>
      <c r="GZB102" s="1601"/>
      <c r="GZC102" s="215"/>
      <c r="GZD102" s="1013"/>
      <c r="GZE102" s="1601"/>
      <c r="GZF102" s="215"/>
      <c r="GZG102" s="1013"/>
      <c r="GZH102" s="1601"/>
      <c r="GZI102" s="215"/>
      <c r="GZJ102" s="1013"/>
      <c r="GZK102" s="1601"/>
      <c r="GZL102" s="215"/>
      <c r="GZM102" s="1013"/>
      <c r="GZN102" s="1601"/>
      <c r="GZO102" s="215"/>
      <c r="GZP102" s="1013"/>
      <c r="GZQ102" s="1601"/>
      <c r="GZR102" s="215"/>
      <c r="GZS102" s="1013"/>
      <c r="GZT102" s="1601"/>
      <c r="GZU102" s="215"/>
      <c r="GZV102" s="1013"/>
      <c r="GZW102" s="1601"/>
      <c r="GZX102" s="215"/>
      <c r="GZY102" s="1013"/>
      <c r="GZZ102" s="1601"/>
      <c r="HAA102" s="215"/>
      <c r="HAB102" s="1013"/>
      <c r="HAC102" s="1601"/>
      <c r="HAD102" s="215"/>
      <c r="HAE102" s="1013"/>
      <c r="HAF102" s="1601"/>
      <c r="HAG102" s="215"/>
      <c r="HAH102" s="1013"/>
      <c r="HAI102" s="1601"/>
      <c r="HAJ102" s="215"/>
      <c r="HAK102" s="1013"/>
      <c r="HAL102" s="1601"/>
      <c r="HAM102" s="215"/>
      <c r="HAN102" s="1013"/>
      <c r="HAO102" s="1601"/>
      <c r="HAP102" s="215"/>
      <c r="HAQ102" s="1013"/>
      <c r="HAR102" s="1601"/>
      <c r="HAS102" s="215"/>
      <c r="HAT102" s="1013"/>
      <c r="HAU102" s="1601"/>
      <c r="HAV102" s="215"/>
      <c r="HAW102" s="1013"/>
      <c r="HAX102" s="1601"/>
      <c r="HAY102" s="215"/>
      <c r="HAZ102" s="1013"/>
      <c r="HBA102" s="1601"/>
      <c r="HBB102" s="215"/>
      <c r="HBC102" s="1013"/>
      <c r="HBD102" s="1601"/>
      <c r="HBE102" s="215"/>
      <c r="HBF102" s="1013"/>
      <c r="HBG102" s="1601"/>
      <c r="HBH102" s="215"/>
      <c r="HBI102" s="1013"/>
      <c r="HBJ102" s="1601"/>
      <c r="HBK102" s="215"/>
      <c r="HBL102" s="1013"/>
      <c r="HBM102" s="1601"/>
      <c r="HBN102" s="215"/>
      <c r="HBO102" s="1013"/>
      <c r="HBP102" s="1601"/>
      <c r="HBQ102" s="215"/>
      <c r="HBR102" s="1013"/>
      <c r="HBS102" s="1601"/>
      <c r="HBT102" s="215"/>
      <c r="HBU102" s="1013"/>
      <c r="HBV102" s="1601"/>
      <c r="HBW102" s="215"/>
      <c r="HBX102" s="1013"/>
      <c r="HBY102" s="1601"/>
      <c r="HBZ102" s="215"/>
      <c r="HCA102" s="1013"/>
      <c r="HCB102" s="1601"/>
      <c r="HCC102" s="215"/>
      <c r="HCD102" s="1013"/>
      <c r="HCE102" s="1601"/>
      <c r="HCF102" s="215"/>
      <c r="HCG102" s="1013"/>
      <c r="HCH102" s="1601"/>
      <c r="HCI102" s="215"/>
      <c r="HCJ102" s="1013"/>
      <c r="HCK102" s="1601"/>
      <c r="HCL102" s="215"/>
      <c r="HCM102" s="1013"/>
      <c r="HCN102" s="1601"/>
      <c r="HCO102" s="215"/>
      <c r="HCP102" s="1013"/>
      <c r="HCQ102" s="1601"/>
      <c r="HCR102" s="215"/>
      <c r="HCS102" s="1013"/>
      <c r="HCT102" s="1601"/>
      <c r="HCU102" s="215"/>
      <c r="HCV102" s="1013"/>
      <c r="HCW102" s="1601"/>
      <c r="HCX102" s="215"/>
      <c r="HCY102" s="1013"/>
      <c r="HCZ102" s="1601"/>
      <c r="HDA102" s="215"/>
      <c r="HDB102" s="1013"/>
      <c r="HDC102" s="1601"/>
      <c r="HDD102" s="215"/>
      <c r="HDE102" s="1013"/>
      <c r="HDF102" s="1601"/>
      <c r="HDG102" s="215"/>
      <c r="HDH102" s="1013"/>
      <c r="HDI102" s="1601"/>
      <c r="HDJ102" s="215"/>
      <c r="HDK102" s="1013"/>
      <c r="HDL102" s="1601"/>
      <c r="HDM102" s="215"/>
      <c r="HDN102" s="1013"/>
      <c r="HDO102" s="1601"/>
      <c r="HDP102" s="215"/>
      <c r="HDQ102" s="1013"/>
      <c r="HDR102" s="1601"/>
      <c r="HDS102" s="215"/>
      <c r="HDT102" s="1013"/>
      <c r="HDU102" s="1601"/>
      <c r="HDV102" s="215"/>
      <c r="HDW102" s="1013"/>
      <c r="HDX102" s="1601"/>
      <c r="HDY102" s="215"/>
      <c r="HDZ102" s="1013"/>
      <c r="HEA102" s="1601"/>
      <c r="HEB102" s="215"/>
      <c r="HEC102" s="1013"/>
      <c r="HED102" s="1601"/>
      <c r="HEE102" s="215"/>
      <c r="HEF102" s="1013"/>
      <c r="HEG102" s="1601"/>
      <c r="HEH102" s="215"/>
      <c r="HEI102" s="1013"/>
      <c r="HEJ102" s="1601"/>
      <c r="HEK102" s="215"/>
      <c r="HEL102" s="1013"/>
      <c r="HEM102" s="1601"/>
      <c r="HEN102" s="215"/>
      <c r="HEO102" s="1013"/>
      <c r="HEP102" s="1601"/>
      <c r="HEQ102" s="215"/>
      <c r="HER102" s="1013"/>
      <c r="HES102" s="1601"/>
      <c r="HET102" s="215"/>
      <c r="HEU102" s="1013"/>
      <c r="HEV102" s="1601"/>
      <c r="HEW102" s="215"/>
      <c r="HEX102" s="1013"/>
      <c r="HEY102" s="1601"/>
      <c r="HEZ102" s="215"/>
      <c r="HFA102" s="1013"/>
      <c r="HFB102" s="1601"/>
      <c r="HFC102" s="215"/>
      <c r="HFD102" s="1013"/>
      <c r="HFE102" s="1601"/>
      <c r="HFF102" s="215"/>
      <c r="HFG102" s="1013"/>
      <c r="HFH102" s="1601"/>
      <c r="HFI102" s="215"/>
      <c r="HFJ102" s="1013"/>
      <c r="HFK102" s="1601"/>
      <c r="HFL102" s="215"/>
      <c r="HFM102" s="1013"/>
      <c r="HFN102" s="1601"/>
      <c r="HFO102" s="215"/>
      <c r="HFP102" s="1013"/>
      <c r="HFQ102" s="1601"/>
      <c r="HFR102" s="215"/>
      <c r="HFS102" s="1013"/>
      <c r="HFT102" s="1601"/>
      <c r="HFU102" s="215"/>
      <c r="HFV102" s="1013"/>
      <c r="HFW102" s="1601"/>
      <c r="HFX102" s="215"/>
      <c r="HFY102" s="1013"/>
      <c r="HFZ102" s="1601"/>
      <c r="HGA102" s="215"/>
      <c r="HGB102" s="1013"/>
      <c r="HGC102" s="1601"/>
      <c r="HGD102" s="215"/>
      <c r="HGE102" s="1013"/>
      <c r="HGF102" s="1601"/>
      <c r="HGG102" s="215"/>
      <c r="HGH102" s="1013"/>
      <c r="HGI102" s="1601"/>
      <c r="HGJ102" s="215"/>
      <c r="HGK102" s="1013"/>
      <c r="HGL102" s="1601"/>
      <c r="HGM102" s="215"/>
      <c r="HGN102" s="1013"/>
      <c r="HGO102" s="1601"/>
      <c r="HGP102" s="215"/>
      <c r="HGQ102" s="1013"/>
      <c r="HGR102" s="1601"/>
      <c r="HGS102" s="215"/>
      <c r="HGT102" s="1013"/>
      <c r="HGU102" s="1601"/>
      <c r="HGV102" s="215"/>
      <c r="HGW102" s="1013"/>
      <c r="HGX102" s="1601"/>
      <c r="HGY102" s="215"/>
      <c r="HGZ102" s="1013"/>
      <c r="HHA102" s="1601"/>
      <c r="HHB102" s="215"/>
      <c r="HHC102" s="1013"/>
      <c r="HHD102" s="1601"/>
      <c r="HHE102" s="215"/>
      <c r="HHF102" s="1013"/>
      <c r="HHG102" s="1601"/>
      <c r="HHH102" s="215"/>
      <c r="HHI102" s="1013"/>
      <c r="HHJ102" s="1601"/>
      <c r="HHK102" s="215"/>
      <c r="HHL102" s="1013"/>
      <c r="HHM102" s="1601"/>
      <c r="HHN102" s="215"/>
      <c r="HHO102" s="1013"/>
      <c r="HHP102" s="1601"/>
      <c r="HHQ102" s="215"/>
      <c r="HHR102" s="1013"/>
      <c r="HHS102" s="1601"/>
      <c r="HHT102" s="215"/>
      <c r="HHU102" s="1013"/>
      <c r="HHV102" s="1601"/>
      <c r="HHW102" s="215"/>
      <c r="HHX102" s="1013"/>
      <c r="HHY102" s="1601"/>
      <c r="HHZ102" s="215"/>
      <c r="HIA102" s="1013"/>
      <c r="HIB102" s="1601"/>
      <c r="HIC102" s="215"/>
      <c r="HID102" s="1013"/>
      <c r="HIE102" s="1601"/>
      <c r="HIF102" s="215"/>
      <c r="HIG102" s="1013"/>
      <c r="HIH102" s="1601"/>
      <c r="HII102" s="215"/>
      <c r="HIJ102" s="1013"/>
      <c r="HIK102" s="1601"/>
      <c r="HIL102" s="215"/>
      <c r="HIM102" s="1013"/>
      <c r="HIN102" s="1601"/>
      <c r="HIO102" s="215"/>
      <c r="HIP102" s="1013"/>
      <c r="HIQ102" s="1601"/>
      <c r="HIR102" s="215"/>
      <c r="HIS102" s="1013"/>
      <c r="HIT102" s="1601"/>
      <c r="HIU102" s="215"/>
      <c r="HIV102" s="1013"/>
      <c r="HIW102" s="1601"/>
      <c r="HIX102" s="215"/>
      <c r="HIY102" s="1013"/>
      <c r="HIZ102" s="1601"/>
      <c r="HJA102" s="215"/>
      <c r="HJB102" s="1013"/>
      <c r="HJC102" s="1601"/>
      <c r="HJD102" s="215"/>
      <c r="HJE102" s="1013"/>
      <c r="HJF102" s="1601"/>
      <c r="HJG102" s="215"/>
      <c r="HJH102" s="1013"/>
      <c r="HJI102" s="1601"/>
      <c r="HJJ102" s="215"/>
      <c r="HJK102" s="1013"/>
      <c r="HJL102" s="1601"/>
      <c r="HJM102" s="215"/>
      <c r="HJN102" s="1013"/>
      <c r="HJO102" s="1601"/>
      <c r="HJP102" s="215"/>
      <c r="HJQ102" s="1013"/>
      <c r="HJR102" s="1601"/>
      <c r="HJS102" s="215"/>
      <c r="HJT102" s="1013"/>
      <c r="HJU102" s="1601"/>
      <c r="HJV102" s="215"/>
      <c r="HJW102" s="1013"/>
      <c r="HJX102" s="1601"/>
      <c r="HJY102" s="215"/>
      <c r="HJZ102" s="1013"/>
      <c r="HKA102" s="1601"/>
      <c r="HKB102" s="215"/>
      <c r="HKC102" s="1013"/>
      <c r="HKD102" s="1601"/>
      <c r="HKE102" s="215"/>
      <c r="HKF102" s="1013"/>
      <c r="HKG102" s="1601"/>
      <c r="HKH102" s="215"/>
      <c r="HKI102" s="1013"/>
      <c r="HKJ102" s="1601"/>
      <c r="HKK102" s="215"/>
      <c r="HKL102" s="1013"/>
      <c r="HKM102" s="1601"/>
      <c r="HKN102" s="215"/>
      <c r="HKO102" s="1013"/>
      <c r="HKP102" s="1601"/>
      <c r="HKQ102" s="215"/>
      <c r="HKR102" s="1013"/>
      <c r="HKS102" s="1601"/>
      <c r="HKT102" s="215"/>
      <c r="HKU102" s="1013"/>
      <c r="HKV102" s="1601"/>
      <c r="HKW102" s="215"/>
      <c r="HKX102" s="1013"/>
      <c r="HKY102" s="1601"/>
      <c r="HKZ102" s="215"/>
      <c r="HLA102" s="1013"/>
      <c r="HLB102" s="1601"/>
      <c r="HLC102" s="215"/>
      <c r="HLD102" s="1013"/>
      <c r="HLE102" s="1601"/>
      <c r="HLF102" s="215"/>
      <c r="HLG102" s="1013"/>
      <c r="HLH102" s="1601"/>
      <c r="HLI102" s="215"/>
      <c r="HLJ102" s="1013"/>
      <c r="HLK102" s="1601"/>
      <c r="HLL102" s="215"/>
      <c r="HLM102" s="1013"/>
      <c r="HLN102" s="1601"/>
      <c r="HLO102" s="215"/>
      <c r="HLP102" s="1013"/>
      <c r="HLQ102" s="1601"/>
      <c r="HLR102" s="215"/>
      <c r="HLS102" s="1013"/>
      <c r="HLT102" s="1601"/>
      <c r="HLU102" s="215"/>
      <c r="HLV102" s="1013"/>
      <c r="HLW102" s="1601"/>
      <c r="HLX102" s="215"/>
      <c r="HLY102" s="1013"/>
      <c r="HLZ102" s="1601"/>
      <c r="HMA102" s="215"/>
      <c r="HMB102" s="1013"/>
      <c r="HMC102" s="1601"/>
      <c r="HMD102" s="215"/>
      <c r="HME102" s="1013"/>
      <c r="HMF102" s="1601"/>
      <c r="HMG102" s="215"/>
      <c r="HMH102" s="1013"/>
      <c r="HMI102" s="1601"/>
      <c r="HMJ102" s="215"/>
      <c r="HMK102" s="1013"/>
      <c r="HML102" s="1601"/>
      <c r="HMM102" s="215"/>
      <c r="HMN102" s="1013"/>
      <c r="HMO102" s="1601"/>
      <c r="HMP102" s="215"/>
      <c r="HMQ102" s="1013"/>
      <c r="HMR102" s="1601"/>
      <c r="HMS102" s="215"/>
      <c r="HMT102" s="1013"/>
      <c r="HMU102" s="1601"/>
      <c r="HMV102" s="215"/>
      <c r="HMW102" s="1013"/>
      <c r="HMX102" s="1601"/>
      <c r="HMY102" s="215"/>
      <c r="HMZ102" s="1013"/>
      <c r="HNA102" s="1601"/>
      <c r="HNB102" s="215"/>
      <c r="HNC102" s="1013"/>
      <c r="HND102" s="1601"/>
      <c r="HNE102" s="215"/>
      <c r="HNF102" s="1013"/>
      <c r="HNG102" s="1601"/>
      <c r="HNH102" s="215"/>
      <c r="HNI102" s="1013"/>
      <c r="HNJ102" s="1601"/>
      <c r="HNK102" s="215"/>
      <c r="HNL102" s="1013"/>
      <c r="HNM102" s="1601"/>
      <c r="HNN102" s="215"/>
      <c r="HNO102" s="1013"/>
      <c r="HNP102" s="1601"/>
      <c r="HNQ102" s="215"/>
      <c r="HNR102" s="1013"/>
      <c r="HNS102" s="1601"/>
      <c r="HNT102" s="215"/>
      <c r="HNU102" s="1013"/>
      <c r="HNV102" s="1601"/>
      <c r="HNW102" s="215"/>
      <c r="HNX102" s="1013"/>
      <c r="HNY102" s="1601"/>
      <c r="HNZ102" s="215"/>
      <c r="HOA102" s="1013"/>
      <c r="HOB102" s="1601"/>
      <c r="HOC102" s="215"/>
      <c r="HOD102" s="1013"/>
      <c r="HOE102" s="1601"/>
      <c r="HOF102" s="215"/>
      <c r="HOG102" s="1013"/>
      <c r="HOH102" s="1601"/>
      <c r="HOI102" s="215"/>
      <c r="HOJ102" s="1013"/>
      <c r="HOK102" s="1601"/>
      <c r="HOL102" s="215"/>
      <c r="HOM102" s="1013"/>
      <c r="HON102" s="1601"/>
      <c r="HOO102" s="215"/>
      <c r="HOP102" s="1013"/>
      <c r="HOQ102" s="1601"/>
      <c r="HOR102" s="215"/>
      <c r="HOS102" s="1013"/>
      <c r="HOT102" s="1601"/>
      <c r="HOU102" s="215"/>
      <c r="HOV102" s="1013"/>
      <c r="HOW102" s="1601"/>
      <c r="HOX102" s="215"/>
      <c r="HOY102" s="1013"/>
      <c r="HOZ102" s="1601"/>
      <c r="HPA102" s="215"/>
      <c r="HPB102" s="1013"/>
      <c r="HPC102" s="1601"/>
      <c r="HPD102" s="215"/>
      <c r="HPE102" s="1013"/>
      <c r="HPF102" s="1601"/>
      <c r="HPG102" s="215"/>
      <c r="HPH102" s="1013"/>
      <c r="HPI102" s="1601"/>
      <c r="HPJ102" s="215"/>
      <c r="HPK102" s="1013"/>
      <c r="HPL102" s="1601"/>
      <c r="HPM102" s="215"/>
      <c r="HPN102" s="1013"/>
      <c r="HPO102" s="1601"/>
      <c r="HPP102" s="215"/>
      <c r="HPQ102" s="1013"/>
      <c r="HPR102" s="1601"/>
      <c r="HPS102" s="215"/>
      <c r="HPT102" s="1013"/>
      <c r="HPU102" s="1601"/>
      <c r="HPV102" s="215"/>
      <c r="HPW102" s="1013"/>
      <c r="HPX102" s="1601"/>
      <c r="HPY102" s="215"/>
      <c r="HPZ102" s="1013"/>
      <c r="HQA102" s="1601"/>
      <c r="HQB102" s="215"/>
      <c r="HQC102" s="1013"/>
      <c r="HQD102" s="1601"/>
      <c r="HQE102" s="215"/>
      <c r="HQF102" s="1013"/>
      <c r="HQG102" s="1601"/>
      <c r="HQH102" s="215"/>
      <c r="HQI102" s="1013"/>
      <c r="HQJ102" s="1601"/>
      <c r="HQK102" s="215"/>
      <c r="HQL102" s="1013"/>
      <c r="HQM102" s="1601"/>
      <c r="HQN102" s="215"/>
      <c r="HQO102" s="1013"/>
      <c r="HQP102" s="1601"/>
      <c r="HQQ102" s="215"/>
      <c r="HQR102" s="1013"/>
      <c r="HQS102" s="1601"/>
      <c r="HQT102" s="215"/>
      <c r="HQU102" s="1013"/>
      <c r="HQV102" s="1601"/>
      <c r="HQW102" s="215"/>
      <c r="HQX102" s="1013"/>
      <c r="HQY102" s="1601"/>
      <c r="HQZ102" s="215"/>
      <c r="HRA102" s="1013"/>
      <c r="HRB102" s="1601"/>
      <c r="HRC102" s="215"/>
      <c r="HRD102" s="1013"/>
      <c r="HRE102" s="1601"/>
      <c r="HRF102" s="215"/>
      <c r="HRG102" s="1013"/>
      <c r="HRH102" s="1601"/>
      <c r="HRI102" s="215"/>
      <c r="HRJ102" s="1013"/>
      <c r="HRK102" s="1601"/>
      <c r="HRL102" s="215"/>
      <c r="HRM102" s="1013"/>
      <c r="HRN102" s="1601"/>
      <c r="HRO102" s="215"/>
      <c r="HRP102" s="1013"/>
      <c r="HRQ102" s="1601"/>
      <c r="HRR102" s="215"/>
      <c r="HRS102" s="1013"/>
      <c r="HRT102" s="1601"/>
      <c r="HRU102" s="215"/>
      <c r="HRV102" s="1013"/>
      <c r="HRW102" s="1601"/>
      <c r="HRX102" s="215"/>
      <c r="HRY102" s="1013"/>
      <c r="HRZ102" s="1601"/>
      <c r="HSA102" s="215"/>
      <c r="HSB102" s="1013"/>
      <c r="HSC102" s="1601"/>
      <c r="HSD102" s="215"/>
      <c r="HSE102" s="1013"/>
      <c r="HSF102" s="1601"/>
      <c r="HSG102" s="215"/>
      <c r="HSH102" s="1013"/>
      <c r="HSI102" s="1601"/>
      <c r="HSJ102" s="215"/>
      <c r="HSK102" s="1013"/>
      <c r="HSL102" s="1601"/>
      <c r="HSM102" s="215"/>
      <c r="HSN102" s="1013"/>
      <c r="HSO102" s="1601"/>
      <c r="HSP102" s="215"/>
      <c r="HSQ102" s="1013"/>
      <c r="HSR102" s="1601"/>
      <c r="HSS102" s="215"/>
      <c r="HST102" s="1013"/>
      <c r="HSU102" s="1601"/>
      <c r="HSV102" s="215"/>
      <c r="HSW102" s="1013"/>
      <c r="HSX102" s="1601"/>
      <c r="HSY102" s="215"/>
      <c r="HSZ102" s="1013"/>
      <c r="HTA102" s="1601"/>
      <c r="HTB102" s="215"/>
      <c r="HTC102" s="1013"/>
      <c r="HTD102" s="1601"/>
      <c r="HTE102" s="215"/>
      <c r="HTF102" s="1013"/>
      <c r="HTG102" s="1601"/>
      <c r="HTH102" s="215"/>
      <c r="HTI102" s="1013"/>
      <c r="HTJ102" s="1601"/>
      <c r="HTK102" s="215"/>
      <c r="HTL102" s="1013"/>
      <c r="HTM102" s="1601"/>
      <c r="HTN102" s="215"/>
      <c r="HTO102" s="1013"/>
      <c r="HTP102" s="1601"/>
      <c r="HTQ102" s="215"/>
      <c r="HTR102" s="1013"/>
      <c r="HTS102" s="1601"/>
      <c r="HTT102" s="215"/>
      <c r="HTU102" s="1013"/>
      <c r="HTV102" s="1601"/>
      <c r="HTW102" s="215"/>
      <c r="HTX102" s="1013"/>
      <c r="HTY102" s="1601"/>
      <c r="HTZ102" s="215"/>
      <c r="HUA102" s="1013"/>
      <c r="HUB102" s="1601"/>
      <c r="HUC102" s="215"/>
      <c r="HUD102" s="1013"/>
      <c r="HUE102" s="1601"/>
      <c r="HUF102" s="215"/>
      <c r="HUG102" s="1013"/>
      <c r="HUH102" s="1601"/>
      <c r="HUI102" s="215"/>
      <c r="HUJ102" s="1013"/>
      <c r="HUK102" s="1601"/>
      <c r="HUL102" s="215"/>
      <c r="HUM102" s="1013"/>
      <c r="HUN102" s="1601"/>
      <c r="HUO102" s="215"/>
      <c r="HUP102" s="1013"/>
      <c r="HUQ102" s="1601"/>
      <c r="HUR102" s="215"/>
      <c r="HUS102" s="1013"/>
      <c r="HUT102" s="1601"/>
      <c r="HUU102" s="215"/>
      <c r="HUV102" s="1013"/>
      <c r="HUW102" s="1601"/>
      <c r="HUX102" s="215"/>
      <c r="HUY102" s="1013"/>
      <c r="HUZ102" s="1601"/>
      <c r="HVA102" s="215"/>
      <c r="HVB102" s="1013"/>
      <c r="HVC102" s="1601"/>
      <c r="HVD102" s="215"/>
      <c r="HVE102" s="1013"/>
      <c r="HVF102" s="1601"/>
      <c r="HVG102" s="215"/>
      <c r="HVH102" s="1013"/>
      <c r="HVI102" s="1601"/>
      <c r="HVJ102" s="215"/>
      <c r="HVK102" s="1013"/>
      <c r="HVL102" s="1601"/>
      <c r="HVM102" s="215"/>
      <c r="HVN102" s="1013"/>
      <c r="HVO102" s="1601"/>
      <c r="HVP102" s="215"/>
      <c r="HVQ102" s="1013"/>
      <c r="HVR102" s="1601"/>
      <c r="HVS102" s="215"/>
      <c r="HVT102" s="1013"/>
      <c r="HVU102" s="1601"/>
      <c r="HVV102" s="215"/>
      <c r="HVW102" s="1013"/>
      <c r="HVX102" s="1601"/>
      <c r="HVY102" s="215"/>
      <c r="HVZ102" s="1013"/>
      <c r="HWA102" s="1601"/>
      <c r="HWB102" s="215"/>
      <c r="HWC102" s="1013"/>
      <c r="HWD102" s="1601"/>
      <c r="HWE102" s="215"/>
      <c r="HWF102" s="1013"/>
      <c r="HWG102" s="1601"/>
      <c r="HWH102" s="215"/>
      <c r="HWI102" s="1013"/>
      <c r="HWJ102" s="1601"/>
      <c r="HWK102" s="215"/>
      <c r="HWL102" s="1013"/>
      <c r="HWM102" s="1601"/>
      <c r="HWN102" s="215"/>
      <c r="HWO102" s="1013"/>
      <c r="HWP102" s="1601"/>
      <c r="HWQ102" s="215"/>
      <c r="HWR102" s="1013"/>
      <c r="HWS102" s="1601"/>
      <c r="HWT102" s="215"/>
      <c r="HWU102" s="1013"/>
      <c r="HWV102" s="1601"/>
      <c r="HWW102" s="215"/>
      <c r="HWX102" s="1013"/>
      <c r="HWY102" s="1601"/>
      <c r="HWZ102" s="215"/>
      <c r="HXA102" s="1013"/>
      <c r="HXB102" s="1601"/>
      <c r="HXC102" s="215"/>
      <c r="HXD102" s="1013"/>
      <c r="HXE102" s="1601"/>
      <c r="HXF102" s="215"/>
      <c r="HXG102" s="1013"/>
      <c r="HXH102" s="1601"/>
      <c r="HXI102" s="215"/>
      <c r="HXJ102" s="1013"/>
      <c r="HXK102" s="1601"/>
      <c r="HXL102" s="215"/>
      <c r="HXM102" s="1013"/>
      <c r="HXN102" s="1601"/>
      <c r="HXO102" s="215"/>
      <c r="HXP102" s="1013"/>
      <c r="HXQ102" s="1601"/>
      <c r="HXR102" s="215"/>
      <c r="HXS102" s="1013"/>
      <c r="HXT102" s="1601"/>
      <c r="HXU102" s="215"/>
      <c r="HXV102" s="1013"/>
      <c r="HXW102" s="1601"/>
      <c r="HXX102" s="215"/>
      <c r="HXY102" s="1013"/>
      <c r="HXZ102" s="1601"/>
      <c r="HYA102" s="215"/>
      <c r="HYB102" s="1013"/>
      <c r="HYC102" s="1601"/>
      <c r="HYD102" s="215"/>
      <c r="HYE102" s="1013"/>
      <c r="HYF102" s="1601"/>
      <c r="HYG102" s="215"/>
      <c r="HYH102" s="1013"/>
      <c r="HYI102" s="1601"/>
      <c r="HYJ102" s="215"/>
      <c r="HYK102" s="1013"/>
      <c r="HYL102" s="1601"/>
      <c r="HYM102" s="215"/>
      <c r="HYN102" s="1013"/>
      <c r="HYO102" s="1601"/>
      <c r="HYP102" s="215"/>
      <c r="HYQ102" s="1013"/>
      <c r="HYR102" s="1601"/>
      <c r="HYS102" s="215"/>
      <c r="HYT102" s="1013"/>
      <c r="HYU102" s="1601"/>
      <c r="HYV102" s="215"/>
      <c r="HYW102" s="1013"/>
      <c r="HYX102" s="1601"/>
      <c r="HYY102" s="215"/>
      <c r="HYZ102" s="1013"/>
      <c r="HZA102" s="1601"/>
      <c r="HZB102" s="215"/>
      <c r="HZC102" s="1013"/>
      <c r="HZD102" s="1601"/>
      <c r="HZE102" s="215"/>
      <c r="HZF102" s="1013"/>
      <c r="HZG102" s="1601"/>
      <c r="HZH102" s="215"/>
      <c r="HZI102" s="1013"/>
      <c r="HZJ102" s="1601"/>
      <c r="HZK102" s="215"/>
      <c r="HZL102" s="1013"/>
      <c r="HZM102" s="1601"/>
      <c r="HZN102" s="215"/>
      <c r="HZO102" s="1013"/>
      <c r="HZP102" s="1601"/>
      <c r="HZQ102" s="215"/>
      <c r="HZR102" s="1013"/>
      <c r="HZS102" s="1601"/>
      <c r="HZT102" s="215"/>
      <c r="HZU102" s="1013"/>
      <c r="HZV102" s="1601"/>
      <c r="HZW102" s="215"/>
      <c r="HZX102" s="1013"/>
      <c r="HZY102" s="1601"/>
      <c r="HZZ102" s="215"/>
      <c r="IAA102" s="1013"/>
      <c r="IAB102" s="1601"/>
      <c r="IAC102" s="215"/>
      <c r="IAD102" s="1013"/>
      <c r="IAE102" s="1601"/>
      <c r="IAF102" s="215"/>
      <c r="IAG102" s="1013"/>
      <c r="IAH102" s="1601"/>
      <c r="IAI102" s="215"/>
      <c r="IAJ102" s="1013"/>
      <c r="IAK102" s="1601"/>
      <c r="IAL102" s="215"/>
      <c r="IAM102" s="1013"/>
      <c r="IAN102" s="1601"/>
      <c r="IAO102" s="215"/>
      <c r="IAP102" s="1013"/>
      <c r="IAQ102" s="1601"/>
      <c r="IAR102" s="215"/>
      <c r="IAS102" s="1013"/>
      <c r="IAT102" s="1601"/>
      <c r="IAU102" s="215"/>
      <c r="IAV102" s="1013"/>
      <c r="IAW102" s="1601"/>
      <c r="IAX102" s="215"/>
      <c r="IAY102" s="1013"/>
      <c r="IAZ102" s="1601"/>
      <c r="IBA102" s="215"/>
      <c r="IBB102" s="1013"/>
      <c r="IBC102" s="1601"/>
      <c r="IBD102" s="215"/>
      <c r="IBE102" s="1013"/>
      <c r="IBF102" s="1601"/>
      <c r="IBG102" s="215"/>
      <c r="IBH102" s="1013"/>
      <c r="IBI102" s="1601"/>
      <c r="IBJ102" s="215"/>
      <c r="IBK102" s="1013"/>
      <c r="IBL102" s="1601"/>
      <c r="IBM102" s="215"/>
      <c r="IBN102" s="1013"/>
      <c r="IBO102" s="1601"/>
      <c r="IBP102" s="215"/>
      <c r="IBQ102" s="1013"/>
      <c r="IBR102" s="1601"/>
      <c r="IBS102" s="215"/>
      <c r="IBT102" s="1013"/>
      <c r="IBU102" s="1601"/>
      <c r="IBV102" s="215"/>
      <c r="IBW102" s="1013"/>
      <c r="IBX102" s="1601"/>
      <c r="IBY102" s="215"/>
      <c r="IBZ102" s="1013"/>
      <c r="ICA102" s="1601"/>
      <c r="ICB102" s="215"/>
      <c r="ICC102" s="1013"/>
      <c r="ICD102" s="1601"/>
      <c r="ICE102" s="215"/>
      <c r="ICF102" s="1013"/>
      <c r="ICG102" s="1601"/>
      <c r="ICH102" s="215"/>
      <c r="ICI102" s="1013"/>
      <c r="ICJ102" s="1601"/>
      <c r="ICK102" s="215"/>
      <c r="ICL102" s="1013"/>
      <c r="ICM102" s="1601"/>
      <c r="ICN102" s="215"/>
      <c r="ICO102" s="1013"/>
      <c r="ICP102" s="1601"/>
      <c r="ICQ102" s="215"/>
      <c r="ICR102" s="1013"/>
      <c r="ICS102" s="1601"/>
      <c r="ICT102" s="215"/>
      <c r="ICU102" s="1013"/>
      <c r="ICV102" s="1601"/>
      <c r="ICW102" s="215"/>
      <c r="ICX102" s="1013"/>
      <c r="ICY102" s="1601"/>
      <c r="ICZ102" s="215"/>
      <c r="IDA102" s="1013"/>
      <c r="IDB102" s="1601"/>
      <c r="IDC102" s="215"/>
      <c r="IDD102" s="1013"/>
      <c r="IDE102" s="1601"/>
      <c r="IDF102" s="215"/>
      <c r="IDG102" s="1013"/>
      <c r="IDH102" s="1601"/>
      <c r="IDI102" s="215"/>
      <c r="IDJ102" s="1013"/>
      <c r="IDK102" s="1601"/>
      <c r="IDL102" s="215"/>
      <c r="IDM102" s="1013"/>
      <c r="IDN102" s="1601"/>
      <c r="IDO102" s="215"/>
      <c r="IDP102" s="1013"/>
      <c r="IDQ102" s="1601"/>
      <c r="IDR102" s="215"/>
      <c r="IDS102" s="1013"/>
      <c r="IDT102" s="1601"/>
      <c r="IDU102" s="215"/>
      <c r="IDV102" s="1013"/>
      <c r="IDW102" s="1601"/>
      <c r="IDX102" s="215"/>
      <c r="IDY102" s="1013"/>
      <c r="IDZ102" s="1601"/>
      <c r="IEA102" s="215"/>
      <c r="IEB102" s="1013"/>
      <c r="IEC102" s="1601"/>
      <c r="IED102" s="215"/>
      <c r="IEE102" s="1013"/>
      <c r="IEF102" s="1601"/>
      <c r="IEG102" s="215"/>
      <c r="IEH102" s="1013"/>
      <c r="IEI102" s="1601"/>
      <c r="IEJ102" s="215"/>
      <c r="IEK102" s="1013"/>
      <c r="IEL102" s="1601"/>
      <c r="IEM102" s="215"/>
      <c r="IEN102" s="1013"/>
      <c r="IEO102" s="1601"/>
      <c r="IEP102" s="215"/>
      <c r="IEQ102" s="1013"/>
      <c r="IER102" s="1601"/>
      <c r="IES102" s="215"/>
      <c r="IET102" s="1013"/>
      <c r="IEU102" s="1601"/>
      <c r="IEV102" s="215"/>
      <c r="IEW102" s="1013"/>
      <c r="IEX102" s="1601"/>
      <c r="IEY102" s="215"/>
      <c r="IEZ102" s="1013"/>
      <c r="IFA102" s="1601"/>
      <c r="IFB102" s="215"/>
      <c r="IFC102" s="1013"/>
      <c r="IFD102" s="1601"/>
      <c r="IFE102" s="215"/>
      <c r="IFF102" s="1013"/>
      <c r="IFG102" s="1601"/>
      <c r="IFH102" s="215"/>
      <c r="IFI102" s="1013"/>
      <c r="IFJ102" s="1601"/>
      <c r="IFK102" s="215"/>
      <c r="IFL102" s="1013"/>
      <c r="IFM102" s="1601"/>
      <c r="IFN102" s="215"/>
      <c r="IFO102" s="1013"/>
      <c r="IFP102" s="1601"/>
      <c r="IFQ102" s="215"/>
      <c r="IFR102" s="1013"/>
      <c r="IFS102" s="1601"/>
      <c r="IFT102" s="215"/>
      <c r="IFU102" s="1013"/>
      <c r="IFV102" s="1601"/>
      <c r="IFW102" s="215"/>
      <c r="IFX102" s="1013"/>
      <c r="IFY102" s="1601"/>
      <c r="IFZ102" s="215"/>
      <c r="IGA102" s="1013"/>
      <c r="IGB102" s="1601"/>
      <c r="IGC102" s="215"/>
      <c r="IGD102" s="1013"/>
      <c r="IGE102" s="1601"/>
      <c r="IGF102" s="215"/>
      <c r="IGG102" s="1013"/>
      <c r="IGH102" s="1601"/>
      <c r="IGI102" s="215"/>
      <c r="IGJ102" s="1013"/>
      <c r="IGK102" s="1601"/>
      <c r="IGL102" s="215"/>
      <c r="IGM102" s="1013"/>
      <c r="IGN102" s="1601"/>
      <c r="IGO102" s="215"/>
      <c r="IGP102" s="1013"/>
      <c r="IGQ102" s="1601"/>
      <c r="IGR102" s="215"/>
      <c r="IGS102" s="1013"/>
      <c r="IGT102" s="1601"/>
      <c r="IGU102" s="215"/>
      <c r="IGV102" s="1013"/>
      <c r="IGW102" s="1601"/>
      <c r="IGX102" s="215"/>
      <c r="IGY102" s="1013"/>
      <c r="IGZ102" s="1601"/>
      <c r="IHA102" s="215"/>
      <c r="IHB102" s="1013"/>
      <c r="IHC102" s="1601"/>
      <c r="IHD102" s="215"/>
      <c r="IHE102" s="1013"/>
      <c r="IHF102" s="1601"/>
      <c r="IHG102" s="215"/>
      <c r="IHH102" s="1013"/>
      <c r="IHI102" s="1601"/>
      <c r="IHJ102" s="215"/>
      <c r="IHK102" s="1013"/>
      <c r="IHL102" s="1601"/>
      <c r="IHM102" s="215"/>
      <c r="IHN102" s="1013"/>
      <c r="IHO102" s="1601"/>
      <c r="IHP102" s="215"/>
      <c r="IHQ102" s="1013"/>
      <c r="IHR102" s="1601"/>
      <c r="IHS102" s="215"/>
      <c r="IHT102" s="1013"/>
      <c r="IHU102" s="1601"/>
      <c r="IHV102" s="215"/>
      <c r="IHW102" s="1013"/>
      <c r="IHX102" s="1601"/>
      <c r="IHY102" s="215"/>
      <c r="IHZ102" s="1013"/>
      <c r="IIA102" s="1601"/>
      <c r="IIB102" s="215"/>
      <c r="IIC102" s="1013"/>
      <c r="IID102" s="1601"/>
      <c r="IIE102" s="215"/>
      <c r="IIF102" s="1013"/>
      <c r="IIG102" s="1601"/>
      <c r="IIH102" s="215"/>
      <c r="III102" s="1013"/>
      <c r="IIJ102" s="1601"/>
      <c r="IIK102" s="215"/>
      <c r="IIL102" s="1013"/>
      <c r="IIM102" s="1601"/>
      <c r="IIN102" s="215"/>
      <c r="IIO102" s="1013"/>
      <c r="IIP102" s="1601"/>
      <c r="IIQ102" s="215"/>
      <c r="IIR102" s="1013"/>
      <c r="IIS102" s="1601"/>
      <c r="IIT102" s="215"/>
      <c r="IIU102" s="1013"/>
      <c r="IIV102" s="1601"/>
      <c r="IIW102" s="215"/>
      <c r="IIX102" s="1013"/>
      <c r="IIY102" s="1601"/>
      <c r="IIZ102" s="215"/>
      <c r="IJA102" s="1013"/>
      <c r="IJB102" s="1601"/>
      <c r="IJC102" s="215"/>
      <c r="IJD102" s="1013"/>
      <c r="IJE102" s="1601"/>
      <c r="IJF102" s="215"/>
      <c r="IJG102" s="1013"/>
      <c r="IJH102" s="1601"/>
      <c r="IJI102" s="215"/>
      <c r="IJJ102" s="1013"/>
      <c r="IJK102" s="1601"/>
      <c r="IJL102" s="215"/>
      <c r="IJM102" s="1013"/>
      <c r="IJN102" s="1601"/>
      <c r="IJO102" s="215"/>
      <c r="IJP102" s="1013"/>
      <c r="IJQ102" s="1601"/>
      <c r="IJR102" s="215"/>
      <c r="IJS102" s="1013"/>
      <c r="IJT102" s="1601"/>
      <c r="IJU102" s="215"/>
      <c r="IJV102" s="1013"/>
      <c r="IJW102" s="1601"/>
      <c r="IJX102" s="215"/>
      <c r="IJY102" s="1013"/>
      <c r="IJZ102" s="1601"/>
      <c r="IKA102" s="215"/>
      <c r="IKB102" s="1013"/>
      <c r="IKC102" s="1601"/>
      <c r="IKD102" s="215"/>
      <c r="IKE102" s="1013"/>
      <c r="IKF102" s="1601"/>
      <c r="IKG102" s="215"/>
      <c r="IKH102" s="1013"/>
      <c r="IKI102" s="1601"/>
      <c r="IKJ102" s="215"/>
      <c r="IKK102" s="1013"/>
      <c r="IKL102" s="1601"/>
      <c r="IKM102" s="215"/>
      <c r="IKN102" s="1013"/>
      <c r="IKO102" s="1601"/>
      <c r="IKP102" s="215"/>
      <c r="IKQ102" s="1013"/>
      <c r="IKR102" s="1601"/>
      <c r="IKS102" s="215"/>
      <c r="IKT102" s="1013"/>
      <c r="IKU102" s="1601"/>
      <c r="IKV102" s="215"/>
      <c r="IKW102" s="1013"/>
      <c r="IKX102" s="1601"/>
      <c r="IKY102" s="215"/>
      <c r="IKZ102" s="1013"/>
      <c r="ILA102" s="1601"/>
      <c r="ILB102" s="215"/>
      <c r="ILC102" s="1013"/>
      <c r="ILD102" s="1601"/>
      <c r="ILE102" s="215"/>
      <c r="ILF102" s="1013"/>
      <c r="ILG102" s="1601"/>
      <c r="ILH102" s="215"/>
      <c r="ILI102" s="1013"/>
      <c r="ILJ102" s="1601"/>
      <c r="ILK102" s="215"/>
      <c r="ILL102" s="1013"/>
      <c r="ILM102" s="1601"/>
      <c r="ILN102" s="215"/>
      <c r="ILO102" s="1013"/>
      <c r="ILP102" s="1601"/>
      <c r="ILQ102" s="215"/>
      <c r="ILR102" s="1013"/>
      <c r="ILS102" s="1601"/>
      <c r="ILT102" s="215"/>
      <c r="ILU102" s="1013"/>
      <c r="ILV102" s="1601"/>
      <c r="ILW102" s="215"/>
      <c r="ILX102" s="1013"/>
      <c r="ILY102" s="1601"/>
      <c r="ILZ102" s="215"/>
      <c r="IMA102" s="1013"/>
      <c r="IMB102" s="1601"/>
      <c r="IMC102" s="215"/>
      <c r="IMD102" s="1013"/>
      <c r="IME102" s="1601"/>
      <c r="IMF102" s="215"/>
      <c r="IMG102" s="1013"/>
      <c r="IMH102" s="1601"/>
      <c r="IMI102" s="215"/>
      <c r="IMJ102" s="1013"/>
      <c r="IMK102" s="1601"/>
      <c r="IML102" s="215"/>
      <c r="IMM102" s="1013"/>
      <c r="IMN102" s="1601"/>
      <c r="IMO102" s="215"/>
      <c r="IMP102" s="1013"/>
      <c r="IMQ102" s="1601"/>
      <c r="IMR102" s="215"/>
      <c r="IMS102" s="1013"/>
      <c r="IMT102" s="1601"/>
      <c r="IMU102" s="215"/>
      <c r="IMV102" s="1013"/>
      <c r="IMW102" s="1601"/>
      <c r="IMX102" s="215"/>
      <c r="IMY102" s="1013"/>
      <c r="IMZ102" s="1601"/>
      <c r="INA102" s="215"/>
      <c r="INB102" s="1013"/>
      <c r="INC102" s="1601"/>
      <c r="IND102" s="215"/>
      <c r="INE102" s="1013"/>
      <c r="INF102" s="1601"/>
      <c r="ING102" s="215"/>
      <c r="INH102" s="1013"/>
      <c r="INI102" s="1601"/>
      <c r="INJ102" s="215"/>
      <c r="INK102" s="1013"/>
      <c r="INL102" s="1601"/>
      <c r="INM102" s="215"/>
      <c r="INN102" s="1013"/>
      <c r="INO102" s="1601"/>
      <c r="INP102" s="215"/>
      <c r="INQ102" s="1013"/>
      <c r="INR102" s="1601"/>
      <c r="INS102" s="215"/>
      <c r="INT102" s="1013"/>
      <c r="INU102" s="1601"/>
      <c r="INV102" s="215"/>
      <c r="INW102" s="1013"/>
      <c r="INX102" s="1601"/>
      <c r="INY102" s="215"/>
      <c r="INZ102" s="1013"/>
      <c r="IOA102" s="1601"/>
      <c r="IOB102" s="215"/>
      <c r="IOC102" s="1013"/>
      <c r="IOD102" s="1601"/>
      <c r="IOE102" s="215"/>
      <c r="IOF102" s="1013"/>
      <c r="IOG102" s="1601"/>
      <c r="IOH102" s="215"/>
      <c r="IOI102" s="1013"/>
      <c r="IOJ102" s="1601"/>
      <c r="IOK102" s="215"/>
      <c r="IOL102" s="1013"/>
      <c r="IOM102" s="1601"/>
      <c r="ION102" s="215"/>
      <c r="IOO102" s="1013"/>
      <c r="IOP102" s="1601"/>
      <c r="IOQ102" s="215"/>
      <c r="IOR102" s="1013"/>
      <c r="IOS102" s="1601"/>
      <c r="IOT102" s="215"/>
      <c r="IOU102" s="1013"/>
      <c r="IOV102" s="1601"/>
      <c r="IOW102" s="215"/>
      <c r="IOX102" s="1013"/>
      <c r="IOY102" s="1601"/>
      <c r="IOZ102" s="215"/>
      <c r="IPA102" s="1013"/>
      <c r="IPB102" s="1601"/>
      <c r="IPC102" s="215"/>
      <c r="IPD102" s="1013"/>
      <c r="IPE102" s="1601"/>
      <c r="IPF102" s="215"/>
      <c r="IPG102" s="1013"/>
      <c r="IPH102" s="1601"/>
      <c r="IPI102" s="215"/>
      <c r="IPJ102" s="1013"/>
      <c r="IPK102" s="1601"/>
      <c r="IPL102" s="215"/>
      <c r="IPM102" s="1013"/>
      <c r="IPN102" s="1601"/>
      <c r="IPO102" s="215"/>
      <c r="IPP102" s="1013"/>
      <c r="IPQ102" s="1601"/>
      <c r="IPR102" s="215"/>
      <c r="IPS102" s="1013"/>
      <c r="IPT102" s="1601"/>
      <c r="IPU102" s="215"/>
      <c r="IPV102" s="1013"/>
      <c r="IPW102" s="1601"/>
      <c r="IPX102" s="215"/>
      <c r="IPY102" s="1013"/>
      <c r="IPZ102" s="1601"/>
      <c r="IQA102" s="215"/>
      <c r="IQB102" s="1013"/>
      <c r="IQC102" s="1601"/>
      <c r="IQD102" s="215"/>
      <c r="IQE102" s="1013"/>
      <c r="IQF102" s="1601"/>
      <c r="IQG102" s="215"/>
      <c r="IQH102" s="1013"/>
      <c r="IQI102" s="1601"/>
      <c r="IQJ102" s="215"/>
      <c r="IQK102" s="1013"/>
      <c r="IQL102" s="1601"/>
      <c r="IQM102" s="215"/>
      <c r="IQN102" s="1013"/>
      <c r="IQO102" s="1601"/>
      <c r="IQP102" s="215"/>
      <c r="IQQ102" s="1013"/>
      <c r="IQR102" s="1601"/>
      <c r="IQS102" s="215"/>
      <c r="IQT102" s="1013"/>
      <c r="IQU102" s="1601"/>
      <c r="IQV102" s="215"/>
      <c r="IQW102" s="1013"/>
      <c r="IQX102" s="1601"/>
      <c r="IQY102" s="215"/>
      <c r="IQZ102" s="1013"/>
      <c r="IRA102" s="1601"/>
      <c r="IRB102" s="215"/>
      <c r="IRC102" s="1013"/>
      <c r="IRD102" s="1601"/>
      <c r="IRE102" s="215"/>
      <c r="IRF102" s="1013"/>
      <c r="IRG102" s="1601"/>
      <c r="IRH102" s="215"/>
      <c r="IRI102" s="1013"/>
      <c r="IRJ102" s="1601"/>
      <c r="IRK102" s="215"/>
      <c r="IRL102" s="1013"/>
      <c r="IRM102" s="1601"/>
      <c r="IRN102" s="215"/>
      <c r="IRO102" s="1013"/>
      <c r="IRP102" s="1601"/>
      <c r="IRQ102" s="215"/>
      <c r="IRR102" s="1013"/>
      <c r="IRS102" s="1601"/>
      <c r="IRT102" s="215"/>
      <c r="IRU102" s="1013"/>
      <c r="IRV102" s="1601"/>
      <c r="IRW102" s="215"/>
      <c r="IRX102" s="1013"/>
      <c r="IRY102" s="1601"/>
      <c r="IRZ102" s="215"/>
      <c r="ISA102" s="1013"/>
      <c r="ISB102" s="1601"/>
      <c r="ISC102" s="215"/>
      <c r="ISD102" s="1013"/>
      <c r="ISE102" s="1601"/>
      <c r="ISF102" s="215"/>
      <c r="ISG102" s="1013"/>
      <c r="ISH102" s="1601"/>
      <c r="ISI102" s="215"/>
      <c r="ISJ102" s="1013"/>
      <c r="ISK102" s="1601"/>
      <c r="ISL102" s="215"/>
      <c r="ISM102" s="1013"/>
      <c r="ISN102" s="1601"/>
      <c r="ISO102" s="215"/>
      <c r="ISP102" s="1013"/>
      <c r="ISQ102" s="1601"/>
      <c r="ISR102" s="215"/>
      <c r="ISS102" s="1013"/>
      <c r="IST102" s="1601"/>
      <c r="ISU102" s="215"/>
      <c r="ISV102" s="1013"/>
      <c r="ISW102" s="1601"/>
      <c r="ISX102" s="215"/>
      <c r="ISY102" s="1013"/>
      <c r="ISZ102" s="1601"/>
      <c r="ITA102" s="215"/>
      <c r="ITB102" s="1013"/>
      <c r="ITC102" s="1601"/>
      <c r="ITD102" s="215"/>
      <c r="ITE102" s="1013"/>
      <c r="ITF102" s="1601"/>
      <c r="ITG102" s="215"/>
      <c r="ITH102" s="1013"/>
      <c r="ITI102" s="1601"/>
      <c r="ITJ102" s="215"/>
      <c r="ITK102" s="1013"/>
      <c r="ITL102" s="1601"/>
      <c r="ITM102" s="215"/>
      <c r="ITN102" s="1013"/>
      <c r="ITO102" s="1601"/>
      <c r="ITP102" s="215"/>
      <c r="ITQ102" s="1013"/>
      <c r="ITR102" s="1601"/>
      <c r="ITS102" s="215"/>
      <c r="ITT102" s="1013"/>
      <c r="ITU102" s="1601"/>
      <c r="ITV102" s="215"/>
      <c r="ITW102" s="1013"/>
      <c r="ITX102" s="1601"/>
      <c r="ITY102" s="215"/>
      <c r="ITZ102" s="1013"/>
      <c r="IUA102" s="1601"/>
      <c r="IUB102" s="215"/>
      <c r="IUC102" s="1013"/>
      <c r="IUD102" s="1601"/>
      <c r="IUE102" s="215"/>
      <c r="IUF102" s="1013"/>
      <c r="IUG102" s="1601"/>
      <c r="IUH102" s="215"/>
      <c r="IUI102" s="1013"/>
      <c r="IUJ102" s="1601"/>
      <c r="IUK102" s="215"/>
      <c r="IUL102" s="1013"/>
      <c r="IUM102" s="1601"/>
      <c r="IUN102" s="215"/>
      <c r="IUO102" s="1013"/>
      <c r="IUP102" s="1601"/>
      <c r="IUQ102" s="215"/>
      <c r="IUR102" s="1013"/>
      <c r="IUS102" s="1601"/>
      <c r="IUT102" s="215"/>
      <c r="IUU102" s="1013"/>
      <c r="IUV102" s="1601"/>
      <c r="IUW102" s="215"/>
      <c r="IUX102" s="1013"/>
      <c r="IUY102" s="1601"/>
      <c r="IUZ102" s="215"/>
      <c r="IVA102" s="1013"/>
      <c r="IVB102" s="1601"/>
      <c r="IVC102" s="215"/>
      <c r="IVD102" s="1013"/>
      <c r="IVE102" s="1601"/>
      <c r="IVF102" s="215"/>
      <c r="IVG102" s="1013"/>
      <c r="IVH102" s="1601"/>
      <c r="IVI102" s="215"/>
      <c r="IVJ102" s="1013"/>
      <c r="IVK102" s="1601"/>
      <c r="IVL102" s="215"/>
      <c r="IVM102" s="1013"/>
      <c r="IVN102" s="1601"/>
      <c r="IVO102" s="215"/>
      <c r="IVP102" s="1013"/>
      <c r="IVQ102" s="1601"/>
      <c r="IVR102" s="215"/>
      <c r="IVS102" s="1013"/>
      <c r="IVT102" s="1601"/>
      <c r="IVU102" s="215"/>
      <c r="IVV102" s="1013"/>
      <c r="IVW102" s="1601"/>
      <c r="IVX102" s="215"/>
      <c r="IVY102" s="1013"/>
      <c r="IVZ102" s="1601"/>
      <c r="IWA102" s="215"/>
      <c r="IWB102" s="1013"/>
      <c r="IWC102" s="1601"/>
      <c r="IWD102" s="215"/>
      <c r="IWE102" s="1013"/>
      <c r="IWF102" s="1601"/>
      <c r="IWG102" s="215"/>
      <c r="IWH102" s="1013"/>
      <c r="IWI102" s="1601"/>
      <c r="IWJ102" s="215"/>
      <c r="IWK102" s="1013"/>
      <c r="IWL102" s="1601"/>
      <c r="IWM102" s="215"/>
      <c r="IWN102" s="1013"/>
      <c r="IWO102" s="1601"/>
      <c r="IWP102" s="215"/>
      <c r="IWQ102" s="1013"/>
      <c r="IWR102" s="1601"/>
      <c r="IWS102" s="215"/>
      <c r="IWT102" s="1013"/>
      <c r="IWU102" s="1601"/>
      <c r="IWV102" s="215"/>
      <c r="IWW102" s="1013"/>
      <c r="IWX102" s="1601"/>
      <c r="IWY102" s="215"/>
      <c r="IWZ102" s="1013"/>
      <c r="IXA102" s="1601"/>
      <c r="IXB102" s="215"/>
      <c r="IXC102" s="1013"/>
      <c r="IXD102" s="1601"/>
      <c r="IXE102" s="215"/>
      <c r="IXF102" s="1013"/>
      <c r="IXG102" s="1601"/>
      <c r="IXH102" s="215"/>
      <c r="IXI102" s="1013"/>
      <c r="IXJ102" s="1601"/>
      <c r="IXK102" s="215"/>
      <c r="IXL102" s="1013"/>
      <c r="IXM102" s="1601"/>
      <c r="IXN102" s="215"/>
      <c r="IXO102" s="1013"/>
      <c r="IXP102" s="1601"/>
      <c r="IXQ102" s="215"/>
      <c r="IXR102" s="1013"/>
      <c r="IXS102" s="1601"/>
      <c r="IXT102" s="215"/>
      <c r="IXU102" s="1013"/>
      <c r="IXV102" s="1601"/>
      <c r="IXW102" s="215"/>
      <c r="IXX102" s="1013"/>
      <c r="IXY102" s="1601"/>
      <c r="IXZ102" s="215"/>
      <c r="IYA102" s="1013"/>
      <c r="IYB102" s="1601"/>
      <c r="IYC102" s="215"/>
      <c r="IYD102" s="1013"/>
      <c r="IYE102" s="1601"/>
      <c r="IYF102" s="215"/>
      <c r="IYG102" s="1013"/>
      <c r="IYH102" s="1601"/>
      <c r="IYI102" s="215"/>
      <c r="IYJ102" s="1013"/>
      <c r="IYK102" s="1601"/>
      <c r="IYL102" s="215"/>
      <c r="IYM102" s="1013"/>
      <c r="IYN102" s="1601"/>
      <c r="IYO102" s="215"/>
      <c r="IYP102" s="1013"/>
      <c r="IYQ102" s="1601"/>
      <c r="IYR102" s="215"/>
      <c r="IYS102" s="1013"/>
      <c r="IYT102" s="1601"/>
      <c r="IYU102" s="215"/>
      <c r="IYV102" s="1013"/>
      <c r="IYW102" s="1601"/>
      <c r="IYX102" s="215"/>
      <c r="IYY102" s="1013"/>
      <c r="IYZ102" s="1601"/>
      <c r="IZA102" s="215"/>
      <c r="IZB102" s="1013"/>
      <c r="IZC102" s="1601"/>
      <c r="IZD102" s="215"/>
      <c r="IZE102" s="1013"/>
      <c r="IZF102" s="1601"/>
      <c r="IZG102" s="215"/>
      <c r="IZH102" s="1013"/>
      <c r="IZI102" s="1601"/>
      <c r="IZJ102" s="215"/>
      <c r="IZK102" s="1013"/>
      <c r="IZL102" s="1601"/>
      <c r="IZM102" s="215"/>
      <c r="IZN102" s="1013"/>
      <c r="IZO102" s="1601"/>
      <c r="IZP102" s="215"/>
      <c r="IZQ102" s="1013"/>
      <c r="IZR102" s="1601"/>
      <c r="IZS102" s="215"/>
      <c r="IZT102" s="1013"/>
      <c r="IZU102" s="1601"/>
      <c r="IZV102" s="215"/>
      <c r="IZW102" s="1013"/>
      <c r="IZX102" s="1601"/>
      <c r="IZY102" s="215"/>
      <c r="IZZ102" s="1013"/>
      <c r="JAA102" s="1601"/>
      <c r="JAB102" s="215"/>
      <c r="JAC102" s="1013"/>
      <c r="JAD102" s="1601"/>
      <c r="JAE102" s="215"/>
      <c r="JAF102" s="1013"/>
      <c r="JAG102" s="1601"/>
      <c r="JAH102" s="215"/>
      <c r="JAI102" s="1013"/>
      <c r="JAJ102" s="1601"/>
      <c r="JAK102" s="215"/>
      <c r="JAL102" s="1013"/>
      <c r="JAM102" s="1601"/>
      <c r="JAN102" s="215"/>
      <c r="JAO102" s="1013"/>
      <c r="JAP102" s="1601"/>
      <c r="JAQ102" s="215"/>
      <c r="JAR102" s="1013"/>
      <c r="JAS102" s="1601"/>
      <c r="JAT102" s="215"/>
      <c r="JAU102" s="1013"/>
      <c r="JAV102" s="1601"/>
      <c r="JAW102" s="215"/>
      <c r="JAX102" s="1013"/>
      <c r="JAY102" s="1601"/>
      <c r="JAZ102" s="215"/>
      <c r="JBA102" s="1013"/>
      <c r="JBB102" s="1601"/>
      <c r="JBC102" s="215"/>
      <c r="JBD102" s="1013"/>
      <c r="JBE102" s="1601"/>
      <c r="JBF102" s="215"/>
      <c r="JBG102" s="1013"/>
      <c r="JBH102" s="1601"/>
      <c r="JBI102" s="215"/>
      <c r="JBJ102" s="1013"/>
      <c r="JBK102" s="1601"/>
      <c r="JBL102" s="215"/>
      <c r="JBM102" s="1013"/>
      <c r="JBN102" s="1601"/>
      <c r="JBO102" s="215"/>
      <c r="JBP102" s="1013"/>
      <c r="JBQ102" s="1601"/>
      <c r="JBR102" s="215"/>
      <c r="JBS102" s="1013"/>
      <c r="JBT102" s="1601"/>
      <c r="JBU102" s="215"/>
      <c r="JBV102" s="1013"/>
      <c r="JBW102" s="1601"/>
      <c r="JBX102" s="215"/>
      <c r="JBY102" s="1013"/>
      <c r="JBZ102" s="1601"/>
      <c r="JCA102" s="215"/>
      <c r="JCB102" s="1013"/>
      <c r="JCC102" s="1601"/>
      <c r="JCD102" s="215"/>
      <c r="JCE102" s="1013"/>
      <c r="JCF102" s="1601"/>
      <c r="JCG102" s="215"/>
      <c r="JCH102" s="1013"/>
      <c r="JCI102" s="1601"/>
      <c r="JCJ102" s="215"/>
      <c r="JCK102" s="1013"/>
      <c r="JCL102" s="1601"/>
      <c r="JCM102" s="215"/>
      <c r="JCN102" s="1013"/>
      <c r="JCO102" s="1601"/>
      <c r="JCP102" s="215"/>
      <c r="JCQ102" s="1013"/>
      <c r="JCR102" s="1601"/>
      <c r="JCS102" s="215"/>
      <c r="JCT102" s="1013"/>
      <c r="JCU102" s="1601"/>
      <c r="JCV102" s="215"/>
      <c r="JCW102" s="1013"/>
      <c r="JCX102" s="1601"/>
      <c r="JCY102" s="215"/>
      <c r="JCZ102" s="1013"/>
      <c r="JDA102" s="1601"/>
      <c r="JDB102" s="215"/>
      <c r="JDC102" s="1013"/>
      <c r="JDD102" s="1601"/>
      <c r="JDE102" s="215"/>
      <c r="JDF102" s="1013"/>
      <c r="JDG102" s="1601"/>
      <c r="JDH102" s="215"/>
      <c r="JDI102" s="1013"/>
      <c r="JDJ102" s="1601"/>
      <c r="JDK102" s="215"/>
      <c r="JDL102" s="1013"/>
      <c r="JDM102" s="1601"/>
      <c r="JDN102" s="215"/>
      <c r="JDO102" s="1013"/>
      <c r="JDP102" s="1601"/>
      <c r="JDQ102" s="215"/>
      <c r="JDR102" s="1013"/>
      <c r="JDS102" s="1601"/>
      <c r="JDT102" s="215"/>
      <c r="JDU102" s="1013"/>
      <c r="JDV102" s="1601"/>
      <c r="JDW102" s="215"/>
      <c r="JDX102" s="1013"/>
      <c r="JDY102" s="1601"/>
      <c r="JDZ102" s="215"/>
      <c r="JEA102" s="1013"/>
      <c r="JEB102" s="1601"/>
      <c r="JEC102" s="215"/>
      <c r="JED102" s="1013"/>
      <c r="JEE102" s="1601"/>
      <c r="JEF102" s="215"/>
      <c r="JEG102" s="1013"/>
      <c r="JEH102" s="1601"/>
      <c r="JEI102" s="215"/>
      <c r="JEJ102" s="1013"/>
      <c r="JEK102" s="1601"/>
      <c r="JEL102" s="215"/>
      <c r="JEM102" s="1013"/>
      <c r="JEN102" s="1601"/>
      <c r="JEO102" s="215"/>
      <c r="JEP102" s="1013"/>
      <c r="JEQ102" s="1601"/>
      <c r="JER102" s="215"/>
      <c r="JES102" s="1013"/>
      <c r="JET102" s="1601"/>
      <c r="JEU102" s="215"/>
      <c r="JEV102" s="1013"/>
      <c r="JEW102" s="1601"/>
      <c r="JEX102" s="215"/>
      <c r="JEY102" s="1013"/>
      <c r="JEZ102" s="1601"/>
      <c r="JFA102" s="215"/>
      <c r="JFB102" s="1013"/>
      <c r="JFC102" s="1601"/>
      <c r="JFD102" s="215"/>
      <c r="JFE102" s="1013"/>
      <c r="JFF102" s="1601"/>
      <c r="JFG102" s="215"/>
      <c r="JFH102" s="1013"/>
      <c r="JFI102" s="1601"/>
      <c r="JFJ102" s="215"/>
      <c r="JFK102" s="1013"/>
      <c r="JFL102" s="1601"/>
      <c r="JFM102" s="215"/>
      <c r="JFN102" s="1013"/>
      <c r="JFO102" s="1601"/>
      <c r="JFP102" s="215"/>
      <c r="JFQ102" s="1013"/>
      <c r="JFR102" s="1601"/>
      <c r="JFS102" s="215"/>
      <c r="JFT102" s="1013"/>
      <c r="JFU102" s="1601"/>
      <c r="JFV102" s="215"/>
      <c r="JFW102" s="1013"/>
      <c r="JFX102" s="1601"/>
      <c r="JFY102" s="215"/>
      <c r="JFZ102" s="1013"/>
      <c r="JGA102" s="1601"/>
      <c r="JGB102" s="215"/>
      <c r="JGC102" s="1013"/>
      <c r="JGD102" s="1601"/>
      <c r="JGE102" s="215"/>
      <c r="JGF102" s="1013"/>
      <c r="JGG102" s="1601"/>
      <c r="JGH102" s="215"/>
      <c r="JGI102" s="1013"/>
      <c r="JGJ102" s="1601"/>
      <c r="JGK102" s="215"/>
      <c r="JGL102" s="1013"/>
      <c r="JGM102" s="1601"/>
      <c r="JGN102" s="215"/>
      <c r="JGO102" s="1013"/>
      <c r="JGP102" s="1601"/>
      <c r="JGQ102" s="215"/>
      <c r="JGR102" s="1013"/>
      <c r="JGS102" s="1601"/>
      <c r="JGT102" s="215"/>
      <c r="JGU102" s="1013"/>
      <c r="JGV102" s="1601"/>
      <c r="JGW102" s="215"/>
      <c r="JGX102" s="1013"/>
      <c r="JGY102" s="1601"/>
      <c r="JGZ102" s="215"/>
      <c r="JHA102" s="1013"/>
      <c r="JHB102" s="1601"/>
      <c r="JHC102" s="215"/>
      <c r="JHD102" s="1013"/>
      <c r="JHE102" s="1601"/>
      <c r="JHF102" s="215"/>
      <c r="JHG102" s="1013"/>
      <c r="JHH102" s="1601"/>
      <c r="JHI102" s="215"/>
      <c r="JHJ102" s="1013"/>
      <c r="JHK102" s="1601"/>
      <c r="JHL102" s="215"/>
      <c r="JHM102" s="1013"/>
      <c r="JHN102" s="1601"/>
      <c r="JHO102" s="215"/>
      <c r="JHP102" s="1013"/>
      <c r="JHQ102" s="1601"/>
      <c r="JHR102" s="215"/>
      <c r="JHS102" s="1013"/>
      <c r="JHT102" s="1601"/>
      <c r="JHU102" s="215"/>
      <c r="JHV102" s="1013"/>
      <c r="JHW102" s="1601"/>
      <c r="JHX102" s="215"/>
      <c r="JHY102" s="1013"/>
      <c r="JHZ102" s="1601"/>
      <c r="JIA102" s="215"/>
      <c r="JIB102" s="1013"/>
      <c r="JIC102" s="1601"/>
      <c r="JID102" s="215"/>
      <c r="JIE102" s="1013"/>
      <c r="JIF102" s="1601"/>
      <c r="JIG102" s="215"/>
      <c r="JIH102" s="1013"/>
      <c r="JII102" s="1601"/>
      <c r="JIJ102" s="215"/>
      <c r="JIK102" s="1013"/>
      <c r="JIL102" s="1601"/>
      <c r="JIM102" s="215"/>
      <c r="JIN102" s="1013"/>
      <c r="JIO102" s="1601"/>
      <c r="JIP102" s="215"/>
      <c r="JIQ102" s="1013"/>
      <c r="JIR102" s="1601"/>
      <c r="JIS102" s="215"/>
      <c r="JIT102" s="1013"/>
      <c r="JIU102" s="1601"/>
      <c r="JIV102" s="215"/>
      <c r="JIW102" s="1013"/>
      <c r="JIX102" s="1601"/>
      <c r="JIY102" s="215"/>
      <c r="JIZ102" s="1013"/>
      <c r="JJA102" s="1601"/>
      <c r="JJB102" s="215"/>
      <c r="JJC102" s="1013"/>
      <c r="JJD102" s="1601"/>
      <c r="JJE102" s="215"/>
      <c r="JJF102" s="1013"/>
      <c r="JJG102" s="1601"/>
      <c r="JJH102" s="215"/>
      <c r="JJI102" s="1013"/>
      <c r="JJJ102" s="1601"/>
      <c r="JJK102" s="215"/>
      <c r="JJL102" s="1013"/>
      <c r="JJM102" s="1601"/>
      <c r="JJN102" s="215"/>
      <c r="JJO102" s="1013"/>
      <c r="JJP102" s="1601"/>
      <c r="JJQ102" s="215"/>
      <c r="JJR102" s="1013"/>
      <c r="JJS102" s="1601"/>
      <c r="JJT102" s="215"/>
      <c r="JJU102" s="1013"/>
      <c r="JJV102" s="1601"/>
      <c r="JJW102" s="215"/>
      <c r="JJX102" s="1013"/>
      <c r="JJY102" s="1601"/>
      <c r="JJZ102" s="215"/>
      <c r="JKA102" s="1013"/>
      <c r="JKB102" s="1601"/>
      <c r="JKC102" s="215"/>
      <c r="JKD102" s="1013"/>
      <c r="JKE102" s="1601"/>
      <c r="JKF102" s="215"/>
      <c r="JKG102" s="1013"/>
      <c r="JKH102" s="1601"/>
      <c r="JKI102" s="215"/>
      <c r="JKJ102" s="1013"/>
      <c r="JKK102" s="1601"/>
      <c r="JKL102" s="215"/>
      <c r="JKM102" s="1013"/>
      <c r="JKN102" s="1601"/>
      <c r="JKO102" s="215"/>
      <c r="JKP102" s="1013"/>
      <c r="JKQ102" s="1601"/>
      <c r="JKR102" s="215"/>
      <c r="JKS102" s="1013"/>
      <c r="JKT102" s="1601"/>
      <c r="JKU102" s="215"/>
      <c r="JKV102" s="1013"/>
      <c r="JKW102" s="1601"/>
      <c r="JKX102" s="215"/>
      <c r="JKY102" s="1013"/>
      <c r="JKZ102" s="1601"/>
      <c r="JLA102" s="215"/>
      <c r="JLB102" s="1013"/>
      <c r="JLC102" s="1601"/>
      <c r="JLD102" s="215"/>
      <c r="JLE102" s="1013"/>
      <c r="JLF102" s="1601"/>
      <c r="JLG102" s="215"/>
      <c r="JLH102" s="1013"/>
      <c r="JLI102" s="1601"/>
      <c r="JLJ102" s="215"/>
      <c r="JLK102" s="1013"/>
      <c r="JLL102" s="1601"/>
      <c r="JLM102" s="215"/>
      <c r="JLN102" s="1013"/>
      <c r="JLO102" s="1601"/>
      <c r="JLP102" s="215"/>
      <c r="JLQ102" s="1013"/>
      <c r="JLR102" s="1601"/>
      <c r="JLS102" s="215"/>
      <c r="JLT102" s="1013"/>
      <c r="JLU102" s="1601"/>
      <c r="JLV102" s="215"/>
      <c r="JLW102" s="1013"/>
      <c r="JLX102" s="1601"/>
      <c r="JLY102" s="215"/>
      <c r="JLZ102" s="1013"/>
      <c r="JMA102" s="1601"/>
      <c r="JMB102" s="215"/>
      <c r="JMC102" s="1013"/>
      <c r="JMD102" s="1601"/>
      <c r="JME102" s="215"/>
      <c r="JMF102" s="1013"/>
      <c r="JMG102" s="1601"/>
      <c r="JMH102" s="215"/>
      <c r="JMI102" s="1013"/>
      <c r="JMJ102" s="1601"/>
      <c r="JMK102" s="215"/>
      <c r="JML102" s="1013"/>
      <c r="JMM102" s="1601"/>
      <c r="JMN102" s="215"/>
      <c r="JMO102" s="1013"/>
      <c r="JMP102" s="1601"/>
      <c r="JMQ102" s="215"/>
      <c r="JMR102" s="1013"/>
      <c r="JMS102" s="1601"/>
      <c r="JMT102" s="215"/>
      <c r="JMU102" s="1013"/>
      <c r="JMV102" s="1601"/>
      <c r="JMW102" s="215"/>
      <c r="JMX102" s="1013"/>
      <c r="JMY102" s="1601"/>
      <c r="JMZ102" s="215"/>
      <c r="JNA102" s="1013"/>
      <c r="JNB102" s="1601"/>
      <c r="JNC102" s="215"/>
      <c r="JND102" s="1013"/>
      <c r="JNE102" s="1601"/>
      <c r="JNF102" s="215"/>
      <c r="JNG102" s="1013"/>
      <c r="JNH102" s="1601"/>
      <c r="JNI102" s="215"/>
      <c r="JNJ102" s="1013"/>
      <c r="JNK102" s="1601"/>
      <c r="JNL102" s="215"/>
      <c r="JNM102" s="1013"/>
      <c r="JNN102" s="1601"/>
      <c r="JNO102" s="215"/>
      <c r="JNP102" s="1013"/>
      <c r="JNQ102" s="1601"/>
      <c r="JNR102" s="215"/>
      <c r="JNS102" s="1013"/>
      <c r="JNT102" s="1601"/>
      <c r="JNU102" s="215"/>
      <c r="JNV102" s="1013"/>
      <c r="JNW102" s="1601"/>
      <c r="JNX102" s="215"/>
      <c r="JNY102" s="1013"/>
      <c r="JNZ102" s="1601"/>
      <c r="JOA102" s="215"/>
      <c r="JOB102" s="1013"/>
      <c r="JOC102" s="1601"/>
      <c r="JOD102" s="215"/>
      <c r="JOE102" s="1013"/>
      <c r="JOF102" s="1601"/>
      <c r="JOG102" s="215"/>
      <c r="JOH102" s="1013"/>
      <c r="JOI102" s="1601"/>
      <c r="JOJ102" s="215"/>
      <c r="JOK102" s="1013"/>
      <c r="JOL102" s="1601"/>
      <c r="JOM102" s="215"/>
      <c r="JON102" s="1013"/>
      <c r="JOO102" s="1601"/>
      <c r="JOP102" s="215"/>
      <c r="JOQ102" s="1013"/>
      <c r="JOR102" s="1601"/>
      <c r="JOS102" s="215"/>
      <c r="JOT102" s="1013"/>
      <c r="JOU102" s="1601"/>
      <c r="JOV102" s="215"/>
      <c r="JOW102" s="1013"/>
      <c r="JOX102" s="1601"/>
      <c r="JOY102" s="215"/>
      <c r="JOZ102" s="1013"/>
      <c r="JPA102" s="1601"/>
      <c r="JPB102" s="215"/>
      <c r="JPC102" s="1013"/>
      <c r="JPD102" s="1601"/>
      <c r="JPE102" s="215"/>
      <c r="JPF102" s="1013"/>
      <c r="JPG102" s="1601"/>
      <c r="JPH102" s="215"/>
      <c r="JPI102" s="1013"/>
      <c r="JPJ102" s="1601"/>
      <c r="JPK102" s="215"/>
      <c r="JPL102" s="1013"/>
      <c r="JPM102" s="1601"/>
      <c r="JPN102" s="215"/>
      <c r="JPO102" s="1013"/>
      <c r="JPP102" s="1601"/>
      <c r="JPQ102" s="215"/>
      <c r="JPR102" s="1013"/>
      <c r="JPS102" s="1601"/>
      <c r="JPT102" s="215"/>
      <c r="JPU102" s="1013"/>
      <c r="JPV102" s="1601"/>
      <c r="JPW102" s="215"/>
      <c r="JPX102" s="1013"/>
      <c r="JPY102" s="1601"/>
      <c r="JPZ102" s="215"/>
      <c r="JQA102" s="1013"/>
      <c r="JQB102" s="1601"/>
      <c r="JQC102" s="215"/>
      <c r="JQD102" s="1013"/>
      <c r="JQE102" s="1601"/>
      <c r="JQF102" s="215"/>
      <c r="JQG102" s="1013"/>
      <c r="JQH102" s="1601"/>
      <c r="JQI102" s="215"/>
      <c r="JQJ102" s="1013"/>
      <c r="JQK102" s="1601"/>
      <c r="JQL102" s="215"/>
      <c r="JQM102" s="1013"/>
      <c r="JQN102" s="1601"/>
      <c r="JQO102" s="215"/>
      <c r="JQP102" s="1013"/>
      <c r="JQQ102" s="1601"/>
      <c r="JQR102" s="215"/>
      <c r="JQS102" s="1013"/>
      <c r="JQT102" s="1601"/>
      <c r="JQU102" s="215"/>
      <c r="JQV102" s="1013"/>
      <c r="JQW102" s="1601"/>
      <c r="JQX102" s="215"/>
      <c r="JQY102" s="1013"/>
      <c r="JQZ102" s="1601"/>
      <c r="JRA102" s="215"/>
      <c r="JRB102" s="1013"/>
      <c r="JRC102" s="1601"/>
      <c r="JRD102" s="215"/>
      <c r="JRE102" s="1013"/>
      <c r="JRF102" s="1601"/>
      <c r="JRG102" s="215"/>
      <c r="JRH102" s="1013"/>
      <c r="JRI102" s="1601"/>
      <c r="JRJ102" s="215"/>
      <c r="JRK102" s="1013"/>
      <c r="JRL102" s="1601"/>
      <c r="JRM102" s="215"/>
      <c r="JRN102" s="1013"/>
      <c r="JRO102" s="1601"/>
      <c r="JRP102" s="215"/>
      <c r="JRQ102" s="1013"/>
      <c r="JRR102" s="1601"/>
      <c r="JRS102" s="215"/>
      <c r="JRT102" s="1013"/>
      <c r="JRU102" s="1601"/>
      <c r="JRV102" s="215"/>
      <c r="JRW102" s="1013"/>
      <c r="JRX102" s="1601"/>
      <c r="JRY102" s="215"/>
      <c r="JRZ102" s="1013"/>
      <c r="JSA102" s="1601"/>
      <c r="JSB102" s="215"/>
      <c r="JSC102" s="1013"/>
      <c r="JSD102" s="1601"/>
      <c r="JSE102" s="215"/>
      <c r="JSF102" s="1013"/>
      <c r="JSG102" s="1601"/>
      <c r="JSH102" s="215"/>
      <c r="JSI102" s="1013"/>
      <c r="JSJ102" s="1601"/>
      <c r="JSK102" s="215"/>
      <c r="JSL102" s="1013"/>
      <c r="JSM102" s="1601"/>
      <c r="JSN102" s="215"/>
      <c r="JSO102" s="1013"/>
      <c r="JSP102" s="1601"/>
      <c r="JSQ102" s="215"/>
      <c r="JSR102" s="1013"/>
      <c r="JSS102" s="1601"/>
      <c r="JST102" s="215"/>
      <c r="JSU102" s="1013"/>
      <c r="JSV102" s="1601"/>
      <c r="JSW102" s="215"/>
      <c r="JSX102" s="1013"/>
      <c r="JSY102" s="1601"/>
      <c r="JSZ102" s="215"/>
      <c r="JTA102" s="1013"/>
      <c r="JTB102" s="1601"/>
      <c r="JTC102" s="215"/>
      <c r="JTD102" s="1013"/>
      <c r="JTE102" s="1601"/>
      <c r="JTF102" s="215"/>
      <c r="JTG102" s="1013"/>
      <c r="JTH102" s="1601"/>
      <c r="JTI102" s="215"/>
      <c r="JTJ102" s="1013"/>
      <c r="JTK102" s="1601"/>
      <c r="JTL102" s="215"/>
      <c r="JTM102" s="1013"/>
      <c r="JTN102" s="1601"/>
      <c r="JTO102" s="215"/>
      <c r="JTP102" s="1013"/>
      <c r="JTQ102" s="1601"/>
      <c r="JTR102" s="215"/>
      <c r="JTS102" s="1013"/>
      <c r="JTT102" s="1601"/>
      <c r="JTU102" s="215"/>
      <c r="JTV102" s="1013"/>
      <c r="JTW102" s="1601"/>
      <c r="JTX102" s="215"/>
      <c r="JTY102" s="1013"/>
      <c r="JTZ102" s="1601"/>
      <c r="JUA102" s="215"/>
      <c r="JUB102" s="1013"/>
      <c r="JUC102" s="1601"/>
      <c r="JUD102" s="215"/>
      <c r="JUE102" s="1013"/>
      <c r="JUF102" s="1601"/>
      <c r="JUG102" s="215"/>
      <c r="JUH102" s="1013"/>
      <c r="JUI102" s="1601"/>
      <c r="JUJ102" s="215"/>
      <c r="JUK102" s="1013"/>
      <c r="JUL102" s="1601"/>
      <c r="JUM102" s="215"/>
      <c r="JUN102" s="1013"/>
      <c r="JUO102" s="1601"/>
      <c r="JUP102" s="215"/>
      <c r="JUQ102" s="1013"/>
      <c r="JUR102" s="1601"/>
      <c r="JUS102" s="215"/>
      <c r="JUT102" s="1013"/>
      <c r="JUU102" s="1601"/>
      <c r="JUV102" s="215"/>
      <c r="JUW102" s="1013"/>
      <c r="JUX102" s="1601"/>
      <c r="JUY102" s="215"/>
      <c r="JUZ102" s="1013"/>
      <c r="JVA102" s="1601"/>
      <c r="JVB102" s="215"/>
      <c r="JVC102" s="1013"/>
      <c r="JVD102" s="1601"/>
      <c r="JVE102" s="215"/>
      <c r="JVF102" s="1013"/>
      <c r="JVG102" s="1601"/>
      <c r="JVH102" s="215"/>
      <c r="JVI102" s="1013"/>
      <c r="JVJ102" s="1601"/>
      <c r="JVK102" s="215"/>
      <c r="JVL102" s="1013"/>
      <c r="JVM102" s="1601"/>
      <c r="JVN102" s="215"/>
      <c r="JVO102" s="1013"/>
      <c r="JVP102" s="1601"/>
      <c r="JVQ102" s="215"/>
      <c r="JVR102" s="1013"/>
      <c r="JVS102" s="1601"/>
      <c r="JVT102" s="215"/>
      <c r="JVU102" s="1013"/>
      <c r="JVV102" s="1601"/>
      <c r="JVW102" s="215"/>
      <c r="JVX102" s="1013"/>
      <c r="JVY102" s="1601"/>
      <c r="JVZ102" s="215"/>
      <c r="JWA102" s="1013"/>
      <c r="JWB102" s="1601"/>
      <c r="JWC102" s="215"/>
      <c r="JWD102" s="1013"/>
      <c r="JWE102" s="1601"/>
      <c r="JWF102" s="215"/>
      <c r="JWG102" s="1013"/>
      <c r="JWH102" s="1601"/>
      <c r="JWI102" s="215"/>
      <c r="JWJ102" s="1013"/>
      <c r="JWK102" s="1601"/>
      <c r="JWL102" s="215"/>
      <c r="JWM102" s="1013"/>
      <c r="JWN102" s="1601"/>
      <c r="JWO102" s="215"/>
      <c r="JWP102" s="1013"/>
      <c r="JWQ102" s="1601"/>
      <c r="JWR102" s="215"/>
      <c r="JWS102" s="1013"/>
      <c r="JWT102" s="1601"/>
      <c r="JWU102" s="215"/>
      <c r="JWV102" s="1013"/>
      <c r="JWW102" s="1601"/>
      <c r="JWX102" s="215"/>
      <c r="JWY102" s="1013"/>
      <c r="JWZ102" s="1601"/>
      <c r="JXA102" s="215"/>
      <c r="JXB102" s="1013"/>
      <c r="JXC102" s="1601"/>
      <c r="JXD102" s="215"/>
      <c r="JXE102" s="1013"/>
      <c r="JXF102" s="1601"/>
      <c r="JXG102" s="215"/>
      <c r="JXH102" s="1013"/>
      <c r="JXI102" s="1601"/>
      <c r="JXJ102" s="215"/>
      <c r="JXK102" s="1013"/>
      <c r="JXL102" s="1601"/>
      <c r="JXM102" s="215"/>
      <c r="JXN102" s="1013"/>
      <c r="JXO102" s="1601"/>
      <c r="JXP102" s="215"/>
      <c r="JXQ102" s="1013"/>
      <c r="JXR102" s="1601"/>
      <c r="JXS102" s="215"/>
      <c r="JXT102" s="1013"/>
      <c r="JXU102" s="1601"/>
      <c r="JXV102" s="215"/>
      <c r="JXW102" s="1013"/>
      <c r="JXX102" s="1601"/>
      <c r="JXY102" s="215"/>
      <c r="JXZ102" s="1013"/>
      <c r="JYA102" s="1601"/>
      <c r="JYB102" s="215"/>
      <c r="JYC102" s="1013"/>
      <c r="JYD102" s="1601"/>
      <c r="JYE102" s="215"/>
      <c r="JYF102" s="1013"/>
      <c r="JYG102" s="1601"/>
      <c r="JYH102" s="215"/>
      <c r="JYI102" s="1013"/>
      <c r="JYJ102" s="1601"/>
      <c r="JYK102" s="215"/>
      <c r="JYL102" s="1013"/>
      <c r="JYM102" s="1601"/>
      <c r="JYN102" s="215"/>
      <c r="JYO102" s="1013"/>
      <c r="JYP102" s="1601"/>
      <c r="JYQ102" s="215"/>
      <c r="JYR102" s="1013"/>
      <c r="JYS102" s="1601"/>
      <c r="JYT102" s="215"/>
      <c r="JYU102" s="1013"/>
      <c r="JYV102" s="1601"/>
      <c r="JYW102" s="215"/>
      <c r="JYX102" s="1013"/>
      <c r="JYY102" s="1601"/>
      <c r="JYZ102" s="215"/>
      <c r="JZA102" s="1013"/>
      <c r="JZB102" s="1601"/>
      <c r="JZC102" s="215"/>
      <c r="JZD102" s="1013"/>
      <c r="JZE102" s="1601"/>
      <c r="JZF102" s="215"/>
      <c r="JZG102" s="1013"/>
      <c r="JZH102" s="1601"/>
      <c r="JZI102" s="215"/>
      <c r="JZJ102" s="1013"/>
      <c r="JZK102" s="1601"/>
      <c r="JZL102" s="215"/>
      <c r="JZM102" s="1013"/>
      <c r="JZN102" s="1601"/>
      <c r="JZO102" s="215"/>
      <c r="JZP102" s="1013"/>
      <c r="JZQ102" s="1601"/>
      <c r="JZR102" s="215"/>
      <c r="JZS102" s="1013"/>
      <c r="JZT102" s="1601"/>
      <c r="JZU102" s="215"/>
      <c r="JZV102" s="1013"/>
      <c r="JZW102" s="1601"/>
      <c r="JZX102" s="215"/>
      <c r="JZY102" s="1013"/>
      <c r="JZZ102" s="1601"/>
      <c r="KAA102" s="215"/>
      <c r="KAB102" s="1013"/>
      <c r="KAC102" s="1601"/>
      <c r="KAD102" s="215"/>
      <c r="KAE102" s="1013"/>
      <c r="KAF102" s="1601"/>
      <c r="KAG102" s="215"/>
      <c r="KAH102" s="1013"/>
      <c r="KAI102" s="1601"/>
      <c r="KAJ102" s="215"/>
      <c r="KAK102" s="1013"/>
      <c r="KAL102" s="1601"/>
      <c r="KAM102" s="215"/>
      <c r="KAN102" s="1013"/>
      <c r="KAO102" s="1601"/>
      <c r="KAP102" s="215"/>
      <c r="KAQ102" s="1013"/>
      <c r="KAR102" s="1601"/>
      <c r="KAS102" s="215"/>
      <c r="KAT102" s="1013"/>
      <c r="KAU102" s="1601"/>
      <c r="KAV102" s="215"/>
      <c r="KAW102" s="1013"/>
      <c r="KAX102" s="1601"/>
      <c r="KAY102" s="215"/>
      <c r="KAZ102" s="1013"/>
      <c r="KBA102" s="1601"/>
      <c r="KBB102" s="215"/>
      <c r="KBC102" s="1013"/>
      <c r="KBD102" s="1601"/>
      <c r="KBE102" s="215"/>
      <c r="KBF102" s="1013"/>
      <c r="KBG102" s="1601"/>
      <c r="KBH102" s="215"/>
      <c r="KBI102" s="1013"/>
      <c r="KBJ102" s="1601"/>
      <c r="KBK102" s="215"/>
      <c r="KBL102" s="1013"/>
      <c r="KBM102" s="1601"/>
      <c r="KBN102" s="215"/>
      <c r="KBO102" s="1013"/>
      <c r="KBP102" s="1601"/>
      <c r="KBQ102" s="215"/>
      <c r="KBR102" s="1013"/>
      <c r="KBS102" s="1601"/>
      <c r="KBT102" s="215"/>
      <c r="KBU102" s="1013"/>
      <c r="KBV102" s="1601"/>
      <c r="KBW102" s="215"/>
      <c r="KBX102" s="1013"/>
      <c r="KBY102" s="1601"/>
      <c r="KBZ102" s="215"/>
      <c r="KCA102" s="1013"/>
      <c r="KCB102" s="1601"/>
      <c r="KCC102" s="215"/>
      <c r="KCD102" s="1013"/>
      <c r="KCE102" s="1601"/>
      <c r="KCF102" s="215"/>
      <c r="KCG102" s="1013"/>
      <c r="KCH102" s="1601"/>
      <c r="KCI102" s="215"/>
      <c r="KCJ102" s="1013"/>
      <c r="KCK102" s="1601"/>
      <c r="KCL102" s="215"/>
      <c r="KCM102" s="1013"/>
      <c r="KCN102" s="1601"/>
      <c r="KCO102" s="215"/>
      <c r="KCP102" s="1013"/>
      <c r="KCQ102" s="1601"/>
      <c r="KCR102" s="215"/>
      <c r="KCS102" s="1013"/>
      <c r="KCT102" s="1601"/>
      <c r="KCU102" s="215"/>
      <c r="KCV102" s="1013"/>
      <c r="KCW102" s="1601"/>
      <c r="KCX102" s="215"/>
      <c r="KCY102" s="1013"/>
      <c r="KCZ102" s="1601"/>
      <c r="KDA102" s="215"/>
      <c r="KDB102" s="1013"/>
      <c r="KDC102" s="1601"/>
      <c r="KDD102" s="215"/>
      <c r="KDE102" s="1013"/>
      <c r="KDF102" s="1601"/>
      <c r="KDG102" s="215"/>
      <c r="KDH102" s="1013"/>
      <c r="KDI102" s="1601"/>
      <c r="KDJ102" s="215"/>
      <c r="KDK102" s="1013"/>
      <c r="KDL102" s="1601"/>
      <c r="KDM102" s="215"/>
      <c r="KDN102" s="1013"/>
      <c r="KDO102" s="1601"/>
      <c r="KDP102" s="215"/>
      <c r="KDQ102" s="1013"/>
      <c r="KDR102" s="1601"/>
      <c r="KDS102" s="215"/>
      <c r="KDT102" s="1013"/>
      <c r="KDU102" s="1601"/>
      <c r="KDV102" s="215"/>
      <c r="KDW102" s="1013"/>
      <c r="KDX102" s="1601"/>
      <c r="KDY102" s="215"/>
      <c r="KDZ102" s="1013"/>
      <c r="KEA102" s="1601"/>
      <c r="KEB102" s="215"/>
      <c r="KEC102" s="1013"/>
      <c r="KED102" s="1601"/>
      <c r="KEE102" s="215"/>
      <c r="KEF102" s="1013"/>
      <c r="KEG102" s="1601"/>
      <c r="KEH102" s="215"/>
      <c r="KEI102" s="1013"/>
      <c r="KEJ102" s="1601"/>
      <c r="KEK102" s="215"/>
      <c r="KEL102" s="1013"/>
      <c r="KEM102" s="1601"/>
      <c r="KEN102" s="215"/>
      <c r="KEO102" s="1013"/>
      <c r="KEP102" s="1601"/>
      <c r="KEQ102" s="215"/>
      <c r="KER102" s="1013"/>
      <c r="KES102" s="1601"/>
      <c r="KET102" s="215"/>
      <c r="KEU102" s="1013"/>
      <c r="KEV102" s="1601"/>
      <c r="KEW102" s="215"/>
      <c r="KEX102" s="1013"/>
      <c r="KEY102" s="1601"/>
      <c r="KEZ102" s="215"/>
      <c r="KFA102" s="1013"/>
      <c r="KFB102" s="1601"/>
      <c r="KFC102" s="215"/>
      <c r="KFD102" s="1013"/>
      <c r="KFE102" s="1601"/>
      <c r="KFF102" s="215"/>
      <c r="KFG102" s="1013"/>
      <c r="KFH102" s="1601"/>
      <c r="KFI102" s="215"/>
      <c r="KFJ102" s="1013"/>
      <c r="KFK102" s="1601"/>
      <c r="KFL102" s="215"/>
      <c r="KFM102" s="1013"/>
      <c r="KFN102" s="1601"/>
      <c r="KFO102" s="215"/>
      <c r="KFP102" s="1013"/>
      <c r="KFQ102" s="1601"/>
      <c r="KFR102" s="215"/>
      <c r="KFS102" s="1013"/>
      <c r="KFT102" s="1601"/>
      <c r="KFU102" s="215"/>
      <c r="KFV102" s="1013"/>
      <c r="KFW102" s="1601"/>
      <c r="KFX102" s="215"/>
      <c r="KFY102" s="1013"/>
      <c r="KFZ102" s="1601"/>
      <c r="KGA102" s="215"/>
      <c r="KGB102" s="1013"/>
      <c r="KGC102" s="1601"/>
      <c r="KGD102" s="215"/>
      <c r="KGE102" s="1013"/>
      <c r="KGF102" s="1601"/>
      <c r="KGG102" s="215"/>
      <c r="KGH102" s="1013"/>
      <c r="KGI102" s="1601"/>
      <c r="KGJ102" s="215"/>
      <c r="KGK102" s="1013"/>
      <c r="KGL102" s="1601"/>
      <c r="KGM102" s="215"/>
      <c r="KGN102" s="1013"/>
      <c r="KGO102" s="1601"/>
      <c r="KGP102" s="215"/>
      <c r="KGQ102" s="1013"/>
      <c r="KGR102" s="1601"/>
      <c r="KGS102" s="215"/>
      <c r="KGT102" s="1013"/>
      <c r="KGU102" s="1601"/>
      <c r="KGV102" s="215"/>
      <c r="KGW102" s="1013"/>
      <c r="KGX102" s="1601"/>
      <c r="KGY102" s="215"/>
      <c r="KGZ102" s="1013"/>
      <c r="KHA102" s="1601"/>
      <c r="KHB102" s="215"/>
      <c r="KHC102" s="1013"/>
      <c r="KHD102" s="1601"/>
      <c r="KHE102" s="215"/>
      <c r="KHF102" s="1013"/>
      <c r="KHG102" s="1601"/>
      <c r="KHH102" s="215"/>
      <c r="KHI102" s="1013"/>
      <c r="KHJ102" s="1601"/>
      <c r="KHK102" s="215"/>
      <c r="KHL102" s="1013"/>
      <c r="KHM102" s="1601"/>
      <c r="KHN102" s="215"/>
      <c r="KHO102" s="1013"/>
      <c r="KHP102" s="1601"/>
      <c r="KHQ102" s="215"/>
      <c r="KHR102" s="1013"/>
      <c r="KHS102" s="1601"/>
      <c r="KHT102" s="215"/>
      <c r="KHU102" s="1013"/>
      <c r="KHV102" s="1601"/>
      <c r="KHW102" s="215"/>
      <c r="KHX102" s="1013"/>
      <c r="KHY102" s="1601"/>
      <c r="KHZ102" s="215"/>
      <c r="KIA102" s="1013"/>
      <c r="KIB102" s="1601"/>
      <c r="KIC102" s="215"/>
      <c r="KID102" s="1013"/>
      <c r="KIE102" s="1601"/>
      <c r="KIF102" s="215"/>
      <c r="KIG102" s="1013"/>
      <c r="KIH102" s="1601"/>
      <c r="KII102" s="215"/>
      <c r="KIJ102" s="1013"/>
      <c r="KIK102" s="1601"/>
      <c r="KIL102" s="215"/>
      <c r="KIM102" s="1013"/>
      <c r="KIN102" s="1601"/>
      <c r="KIO102" s="215"/>
      <c r="KIP102" s="1013"/>
      <c r="KIQ102" s="1601"/>
      <c r="KIR102" s="215"/>
      <c r="KIS102" s="1013"/>
      <c r="KIT102" s="1601"/>
      <c r="KIU102" s="215"/>
      <c r="KIV102" s="1013"/>
      <c r="KIW102" s="1601"/>
      <c r="KIX102" s="215"/>
      <c r="KIY102" s="1013"/>
      <c r="KIZ102" s="1601"/>
      <c r="KJA102" s="215"/>
      <c r="KJB102" s="1013"/>
      <c r="KJC102" s="1601"/>
      <c r="KJD102" s="215"/>
      <c r="KJE102" s="1013"/>
      <c r="KJF102" s="1601"/>
      <c r="KJG102" s="215"/>
      <c r="KJH102" s="1013"/>
      <c r="KJI102" s="1601"/>
      <c r="KJJ102" s="215"/>
      <c r="KJK102" s="1013"/>
      <c r="KJL102" s="1601"/>
      <c r="KJM102" s="215"/>
      <c r="KJN102" s="1013"/>
      <c r="KJO102" s="1601"/>
      <c r="KJP102" s="215"/>
      <c r="KJQ102" s="1013"/>
      <c r="KJR102" s="1601"/>
      <c r="KJS102" s="215"/>
      <c r="KJT102" s="1013"/>
      <c r="KJU102" s="1601"/>
      <c r="KJV102" s="215"/>
      <c r="KJW102" s="1013"/>
      <c r="KJX102" s="1601"/>
      <c r="KJY102" s="215"/>
      <c r="KJZ102" s="1013"/>
      <c r="KKA102" s="1601"/>
      <c r="KKB102" s="215"/>
      <c r="KKC102" s="1013"/>
      <c r="KKD102" s="1601"/>
      <c r="KKE102" s="215"/>
      <c r="KKF102" s="1013"/>
      <c r="KKG102" s="1601"/>
      <c r="KKH102" s="215"/>
      <c r="KKI102" s="1013"/>
      <c r="KKJ102" s="1601"/>
      <c r="KKK102" s="215"/>
      <c r="KKL102" s="1013"/>
      <c r="KKM102" s="1601"/>
      <c r="KKN102" s="215"/>
      <c r="KKO102" s="1013"/>
      <c r="KKP102" s="1601"/>
      <c r="KKQ102" s="215"/>
      <c r="KKR102" s="1013"/>
      <c r="KKS102" s="1601"/>
      <c r="KKT102" s="215"/>
      <c r="KKU102" s="1013"/>
      <c r="KKV102" s="1601"/>
      <c r="KKW102" s="215"/>
      <c r="KKX102" s="1013"/>
      <c r="KKY102" s="1601"/>
      <c r="KKZ102" s="215"/>
      <c r="KLA102" s="1013"/>
      <c r="KLB102" s="1601"/>
      <c r="KLC102" s="215"/>
      <c r="KLD102" s="1013"/>
      <c r="KLE102" s="1601"/>
      <c r="KLF102" s="215"/>
      <c r="KLG102" s="1013"/>
      <c r="KLH102" s="1601"/>
      <c r="KLI102" s="215"/>
      <c r="KLJ102" s="1013"/>
      <c r="KLK102" s="1601"/>
      <c r="KLL102" s="215"/>
      <c r="KLM102" s="1013"/>
      <c r="KLN102" s="1601"/>
      <c r="KLO102" s="215"/>
      <c r="KLP102" s="1013"/>
      <c r="KLQ102" s="1601"/>
      <c r="KLR102" s="215"/>
      <c r="KLS102" s="1013"/>
      <c r="KLT102" s="1601"/>
      <c r="KLU102" s="215"/>
      <c r="KLV102" s="1013"/>
      <c r="KLW102" s="1601"/>
      <c r="KLX102" s="215"/>
      <c r="KLY102" s="1013"/>
      <c r="KLZ102" s="1601"/>
      <c r="KMA102" s="215"/>
      <c r="KMB102" s="1013"/>
      <c r="KMC102" s="1601"/>
      <c r="KMD102" s="215"/>
      <c r="KME102" s="1013"/>
      <c r="KMF102" s="1601"/>
      <c r="KMG102" s="215"/>
      <c r="KMH102" s="1013"/>
      <c r="KMI102" s="1601"/>
      <c r="KMJ102" s="215"/>
      <c r="KMK102" s="1013"/>
      <c r="KML102" s="1601"/>
      <c r="KMM102" s="215"/>
      <c r="KMN102" s="1013"/>
      <c r="KMO102" s="1601"/>
      <c r="KMP102" s="215"/>
      <c r="KMQ102" s="1013"/>
      <c r="KMR102" s="1601"/>
      <c r="KMS102" s="215"/>
      <c r="KMT102" s="1013"/>
      <c r="KMU102" s="1601"/>
      <c r="KMV102" s="215"/>
      <c r="KMW102" s="1013"/>
      <c r="KMX102" s="1601"/>
      <c r="KMY102" s="215"/>
      <c r="KMZ102" s="1013"/>
      <c r="KNA102" s="1601"/>
      <c r="KNB102" s="215"/>
      <c r="KNC102" s="1013"/>
      <c r="KND102" s="1601"/>
      <c r="KNE102" s="215"/>
      <c r="KNF102" s="1013"/>
      <c r="KNG102" s="1601"/>
      <c r="KNH102" s="215"/>
      <c r="KNI102" s="1013"/>
      <c r="KNJ102" s="1601"/>
      <c r="KNK102" s="215"/>
      <c r="KNL102" s="1013"/>
      <c r="KNM102" s="1601"/>
      <c r="KNN102" s="215"/>
      <c r="KNO102" s="1013"/>
      <c r="KNP102" s="1601"/>
      <c r="KNQ102" s="215"/>
      <c r="KNR102" s="1013"/>
      <c r="KNS102" s="1601"/>
      <c r="KNT102" s="215"/>
      <c r="KNU102" s="1013"/>
      <c r="KNV102" s="1601"/>
      <c r="KNW102" s="215"/>
      <c r="KNX102" s="1013"/>
      <c r="KNY102" s="1601"/>
      <c r="KNZ102" s="215"/>
      <c r="KOA102" s="1013"/>
      <c r="KOB102" s="1601"/>
      <c r="KOC102" s="215"/>
      <c r="KOD102" s="1013"/>
      <c r="KOE102" s="1601"/>
      <c r="KOF102" s="215"/>
      <c r="KOG102" s="1013"/>
      <c r="KOH102" s="1601"/>
      <c r="KOI102" s="215"/>
      <c r="KOJ102" s="1013"/>
      <c r="KOK102" s="1601"/>
      <c r="KOL102" s="215"/>
      <c r="KOM102" s="1013"/>
      <c r="KON102" s="1601"/>
      <c r="KOO102" s="215"/>
      <c r="KOP102" s="1013"/>
      <c r="KOQ102" s="1601"/>
      <c r="KOR102" s="215"/>
      <c r="KOS102" s="1013"/>
      <c r="KOT102" s="1601"/>
      <c r="KOU102" s="215"/>
      <c r="KOV102" s="1013"/>
      <c r="KOW102" s="1601"/>
      <c r="KOX102" s="215"/>
      <c r="KOY102" s="1013"/>
      <c r="KOZ102" s="1601"/>
      <c r="KPA102" s="215"/>
      <c r="KPB102" s="1013"/>
      <c r="KPC102" s="1601"/>
      <c r="KPD102" s="215"/>
      <c r="KPE102" s="1013"/>
      <c r="KPF102" s="1601"/>
      <c r="KPG102" s="215"/>
      <c r="KPH102" s="1013"/>
      <c r="KPI102" s="1601"/>
      <c r="KPJ102" s="215"/>
      <c r="KPK102" s="1013"/>
      <c r="KPL102" s="1601"/>
      <c r="KPM102" s="215"/>
      <c r="KPN102" s="1013"/>
      <c r="KPO102" s="1601"/>
      <c r="KPP102" s="215"/>
      <c r="KPQ102" s="1013"/>
      <c r="KPR102" s="1601"/>
      <c r="KPS102" s="215"/>
      <c r="KPT102" s="1013"/>
      <c r="KPU102" s="1601"/>
      <c r="KPV102" s="215"/>
      <c r="KPW102" s="1013"/>
      <c r="KPX102" s="1601"/>
      <c r="KPY102" s="215"/>
      <c r="KPZ102" s="1013"/>
      <c r="KQA102" s="1601"/>
      <c r="KQB102" s="215"/>
      <c r="KQC102" s="1013"/>
      <c r="KQD102" s="1601"/>
      <c r="KQE102" s="215"/>
      <c r="KQF102" s="1013"/>
      <c r="KQG102" s="1601"/>
      <c r="KQH102" s="215"/>
      <c r="KQI102" s="1013"/>
      <c r="KQJ102" s="1601"/>
      <c r="KQK102" s="215"/>
      <c r="KQL102" s="1013"/>
      <c r="KQM102" s="1601"/>
      <c r="KQN102" s="215"/>
      <c r="KQO102" s="1013"/>
      <c r="KQP102" s="1601"/>
      <c r="KQQ102" s="215"/>
      <c r="KQR102" s="1013"/>
      <c r="KQS102" s="1601"/>
      <c r="KQT102" s="215"/>
      <c r="KQU102" s="1013"/>
      <c r="KQV102" s="1601"/>
      <c r="KQW102" s="215"/>
      <c r="KQX102" s="1013"/>
      <c r="KQY102" s="1601"/>
      <c r="KQZ102" s="215"/>
      <c r="KRA102" s="1013"/>
      <c r="KRB102" s="1601"/>
      <c r="KRC102" s="215"/>
      <c r="KRD102" s="1013"/>
      <c r="KRE102" s="1601"/>
      <c r="KRF102" s="215"/>
      <c r="KRG102" s="1013"/>
      <c r="KRH102" s="1601"/>
      <c r="KRI102" s="215"/>
      <c r="KRJ102" s="1013"/>
      <c r="KRK102" s="1601"/>
      <c r="KRL102" s="215"/>
      <c r="KRM102" s="1013"/>
      <c r="KRN102" s="1601"/>
      <c r="KRO102" s="215"/>
      <c r="KRP102" s="1013"/>
      <c r="KRQ102" s="1601"/>
      <c r="KRR102" s="215"/>
      <c r="KRS102" s="1013"/>
      <c r="KRT102" s="1601"/>
      <c r="KRU102" s="215"/>
      <c r="KRV102" s="1013"/>
      <c r="KRW102" s="1601"/>
      <c r="KRX102" s="215"/>
      <c r="KRY102" s="1013"/>
      <c r="KRZ102" s="1601"/>
      <c r="KSA102" s="215"/>
      <c r="KSB102" s="1013"/>
      <c r="KSC102" s="1601"/>
      <c r="KSD102" s="215"/>
      <c r="KSE102" s="1013"/>
      <c r="KSF102" s="1601"/>
      <c r="KSG102" s="215"/>
      <c r="KSH102" s="1013"/>
      <c r="KSI102" s="1601"/>
      <c r="KSJ102" s="215"/>
      <c r="KSK102" s="1013"/>
      <c r="KSL102" s="1601"/>
      <c r="KSM102" s="215"/>
      <c r="KSN102" s="1013"/>
      <c r="KSO102" s="1601"/>
      <c r="KSP102" s="215"/>
      <c r="KSQ102" s="1013"/>
      <c r="KSR102" s="1601"/>
      <c r="KSS102" s="215"/>
      <c r="KST102" s="1013"/>
      <c r="KSU102" s="1601"/>
      <c r="KSV102" s="215"/>
      <c r="KSW102" s="1013"/>
      <c r="KSX102" s="1601"/>
      <c r="KSY102" s="215"/>
      <c r="KSZ102" s="1013"/>
      <c r="KTA102" s="1601"/>
      <c r="KTB102" s="215"/>
      <c r="KTC102" s="1013"/>
      <c r="KTD102" s="1601"/>
      <c r="KTE102" s="215"/>
      <c r="KTF102" s="1013"/>
      <c r="KTG102" s="1601"/>
      <c r="KTH102" s="215"/>
      <c r="KTI102" s="1013"/>
      <c r="KTJ102" s="1601"/>
      <c r="KTK102" s="215"/>
      <c r="KTL102" s="1013"/>
      <c r="KTM102" s="1601"/>
      <c r="KTN102" s="215"/>
      <c r="KTO102" s="1013"/>
      <c r="KTP102" s="1601"/>
      <c r="KTQ102" s="215"/>
      <c r="KTR102" s="1013"/>
      <c r="KTS102" s="1601"/>
      <c r="KTT102" s="215"/>
      <c r="KTU102" s="1013"/>
      <c r="KTV102" s="1601"/>
      <c r="KTW102" s="215"/>
      <c r="KTX102" s="1013"/>
      <c r="KTY102" s="1601"/>
      <c r="KTZ102" s="215"/>
      <c r="KUA102" s="1013"/>
      <c r="KUB102" s="1601"/>
      <c r="KUC102" s="215"/>
      <c r="KUD102" s="1013"/>
      <c r="KUE102" s="1601"/>
      <c r="KUF102" s="215"/>
      <c r="KUG102" s="1013"/>
      <c r="KUH102" s="1601"/>
      <c r="KUI102" s="215"/>
      <c r="KUJ102" s="1013"/>
      <c r="KUK102" s="1601"/>
      <c r="KUL102" s="215"/>
      <c r="KUM102" s="1013"/>
      <c r="KUN102" s="1601"/>
      <c r="KUO102" s="215"/>
      <c r="KUP102" s="1013"/>
      <c r="KUQ102" s="1601"/>
      <c r="KUR102" s="215"/>
      <c r="KUS102" s="1013"/>
      <c r="KUT102" s="1601"/>
      <c r="KUU102" s="215"/>
      <c r="KUV102" s="1013"/>
      <c r="KUW102" s="1601"/>
      <c r="KUX102" s="215"/>
      <c r="KUY102" s="1013"/>
      <c r="KUZ102" s="1601"/>
      <c r="KVA102" s="215"/>
      <c r="KVB102" s="1013"/>
      <c r="KVC102" s="1601"/>
      <c r="KVD102" s="215"/>
      <c r="KVE102" s="1013"/>
      <c r="KVF102" s="1601"/>
      <c r="KVG102" s="215"/>
      <c r="KVH102" s="1013"/>
      <c r="KVI102" s="1601"/>
      <c r="KVJ102" s="215"/>
      <c r="KVK102" s="1013"/>
      <c r="KVL102" s="1601"/>
      <c r="KVM102" s="215"/>
      <c r="KVN102" s="1013"/>
      <c r="KVO102" s="1601"/>
      <c r="KVP102" s="215"/>
      <c r="KVQ102" s="1013"/>
      <c r="KVR102" s="1601"/>
      <c r="KVS102" s="215"/>
      <c r="KVT102" s="1013"/>
      <c r="KVU102" s="1601"/>
      <c r="KVV102" s="215"/>
      <c r="KVW102" s="1013"/>
      <c r="KVX102" s="1601"/>
      <c r="KVY102" s="215"/>
      <c r="KVZ102" s="1013"/>
      <c r="KWA102" s="1601"/>
      <c r="KWB102" s="215"/>
      <c r="KWC102" s="1013"/>
      <c r="KWD102" s="1601"/>
      <c r="KWE102" s="215"/>
      <c r="KWF102" s="1013"/>
      <c r="KWG102" s="1601"/>
      <c r="KWH102" s="215"/>
      <c r="KWI102" s="1013"/>
      <c r="KWJ102" s="1601"/>
      <c r="KWK102" s="215"/>
      <c r="KWL102" s="1013"/>
      <c r="KWM102" s="1601"/>
      <c r="KWN102" s="215"/>
      <c r="KWO102" s="1013"/>
      <c r="KWP102" s="1601"/>
      <c r="KWQ102" s="215"/>
      <c r="KWR102" s="1013"/>
      <c r="KWS102" s="1601"/>
      <c r="KWT102" s="215"/>
      <c r="KWU102" s="1013"/>
      <c r="KWV102" s="1601"/>
      <c r="KWW102" s="215"/>
      <c r="KWX102" s="1013"/>
      <c r="KWY102" s="1601"/>
      <c r="KWZ102" s="215"/>
      <c r="KXA102" s="1013"/>
      <c r="KXB102" s="1601"/>
      <c r="KXC102" s="215"/>
      <c r="KXD102" s="1013"/>
      <c r="KXE102" s="1601"/>
      <c r="KXF102" s="215"/>
      <c r="KXG102" s="1013"/>
      <c r="KXH102" s="1601"/>
      <c r="KXI102" s="215"/>
      <c r="KXJ102" s="1013"/>
      <c r="KXK102" s="1601"/>
      <c r="KXL102" s="215"/>
      <c r="KXM102" s="1013"/>
      <c r="KXN102" s="1601"/>
      <c r="KXO102" s="215"/>
      <c r="KXP102" s="1013"/>
      <c r="KXQ102" s="1601"/>
      <c r="KXR102" s="215"/>
      <c r="KXS102" s="1013"/>
      <c r="KXT102" s="1601"/>
      <c r="KXU102" s="215"/>
      <c r="KXV102" s="1013"/>
      <c r="KXW102" s="1601"/>
      <c r="KXX102" s="215"/>
      <c r="KXY102" s="1013"/>
      <c r="KXZ102" s="1601"/>
      <c r="KYA102" s="215"/>
      <c r="KYB102" s="1013"/>
      <c r="KYC102" s="1601"/>
      <c r="KYD102" s="215"/>
      <c r="KYE102" s="1013"/>
      <c r="KYF102" s="1601"/>
      <c r="KYG102" s="215"/>
      <c r="KYH102" s="1013"/>
      <c r="KYI102" s="1601"/>
      <c r="KYJ102" s="215"/>
      <c r="KYK102" s="1013"/>
      <c r="KYL102" s="1601"/>
      <c r="KYM102" s="215"/>
      <c r="KYN102" s="1013"/>
      <c r="KYO102" s="1601"/>
      <c r="KYP102" s="215"/>
      <c r="KYQ102" s="1013"/>
      <c r="KYR102" s="1601"/>
      <c r="KYS102" s="215"/>
      <c r="KYT102" s="1013"/>
      <c r="KYU102" s="1601"/>
      <c r="KYV102" s="215"/>
      <c r="KYW102" s="1013"/>
      <c r="KYX102" s="1601"/>
      <c r="KYY102" s="215"/>
      <c r="KYZ102" s="1013"/>
      <c r="KZA102" s="1601"/>
      <c r="KZB102" s="215"/>
      <c r="KZC102" s="1013"/>
      <c r="KZD102" s="1601"/>
      <c r="KZE102" s="215"/>
      <c r="KZF102" s="1013"/>
      <c r="KZG102" s="1601"/>
      <c r="KZH102" s="215"/>
      <c r="KZI102" s="1013"/>
      <c r="KZJ102" s="1601"/>
      <c r="KZK102" s="215"/>
      <c r="KZL102" s="1013"/>
      <c r="KZM102" s="1601"/>
      <c r="KZN102" s="215"/>
      <c r="KZO102" s="1013"/>
      <c r="KZP102" s="1601"/>
      <c r="KZQ102" s="215"/>
      <c r="KZR102" s="1013"/>
      <c r="KZS102" s="1601"/>
      <c r="KZT102" s="215"/>
      <c r="KZU102" s="1013"/>
      <c r="KZV102" s="1601"/>
      <c r="KZW102" s="215"/>
      <c r="KZX102" s="1013"/>
      <c r="KZY102" s="1601"/>
      <c r="KZZ102" s="215"/>
      <c r="LAA102" s="1013"/>
      <c r="LAB102" s="1601"/>
      <c r="LAC102" s="215"/>
      <c r="LAD102" s="1013"/>
      <c r="LAE102" s="1601"/>
      <c r="LAF102" s="215"/>
      <c r="LAG102" s="1013"/>
      <c r="LAH102" s="1601"/>
      <c r="LAI102" s="215"/>
      <c r="LAJ102" s="1013"/>
      <c r="LAK102" s="1601"/>
      <c r="LAL102" s="215"/>
      <c r="LAM102" s="1013"/>
      <c r="LAN102" s="1601"/>
      <c r="LAO102" s="215"/>
      <c r="LAP102" s="1013"/>
      <c r="LAQ102" s="1601"/>
      <c r="LAR102" s="215"/>
      <c r="LAS102" s="1013"/>
      <c r="LAT102" s="1601"/>
      <c r="LAU102" s="215"/>
      <c r="LAV102" s="1013"/>
      <c r="LAW102" s="1601"/>
      <c r="LAX102" s="215"/>
      <c r="LAY102" s="1013"/>
      <c r="LAZ102" s="1601"/>
      <c r="LBA102" s="215"/>
      <c r="LBB102" s="1013"/>
      <c r="LBC102" s="1601"/>
      <c r="LBD102" s="215"/>
      <c r="LBE102" s="1013"/>
      <c r="LBF102" s="1601"/>
      <c r="LBG102" s="215"/>
      <c r="LBH102" s="1013"/>
      <c r="LBI102" s="1601"/>
      <c r="LBJ102" s="215"/>
      <c r="LBK102" s="1013"/>
      <c r="LBL102" s="1601"/>
      <c r="LBM102" s="215"/>
      <c r="LBN102" s="1013"/>
      <c r="LBO102" s="1601"/>
      <c r="LBP102" s="215"/>
      <c r="LBQ102" s="1013"/>
      <c r="LBR102" s="1601"/>
      <c r="LBS102" s="215"/>
      <c r="LBT102" s="1013"/>
      <c r="LBU102" s="1601"/>
      <c r="LBV102" s="215"/>
      <c r="LBW102" s="1013"/>
      <c r="LBX102" s="1601"/>
      <c r="LBY102" s="215"/>
      <c r="LBZ102" s="1013"/>
      <c r="LCA102" s="1601"/>
      <c r="LCB102" s="215"/>
      <c r="LCC102" s="1013"/>
      <c r="LCD102" s="1601"/>
      <c r="LCE102" s="215"/>
      <c r="LCF102" s="1013"/>
      <c r="LCG102" s="1601"/>
      <c r="LCH102" s="215"/>
      <c r="LCI102" s="1013"/>
      <c r="LCJ102" s="1601"/>
      <c r="LCK102" s="215"/>
      <c r="LCL102" s="1013"/>
      <c r="LCM102" s="1601"/>
      <c r="LCN102" s="215"/>
      <c r="LCO102" s="1013"/>
      <c r="LCP102" s="1601"/>
      <c r="LCQ102" s="215"/>
      <c r="LCR102" s="1013"/>
      <c r="LCS102" s="1601"/>
      <c r="LCT102" s="215"/>
      <c r="LCU102" s="1013"/>
      <c r="LCV102" s="1601"/>
      <c r="LCW102" s="215"/>
      <c r="LCX102" s="1013"/>
      <c r="LCY102" s="1601"/>
      <c r="LCZ102" s="215"/>
      <c r="LDA102" s="1013"/>
      <c r="LDB102" s="1601"/>
      <c r="LDC102" s="215"/>
      <c r="LDD102" s="1013"/>
      <c r="LDE102" s="1601"/>
      <c r="LDF102" s="215"/>
      <c r="LDG102" s="1013"/>
      <c r="LDH102" s="1601"/>
      <c r="LDI102" s="215"/>
      <c r="LDJ102" s="1013"/>
      <c r="LDK102" s="1601"/>
      <c r="LDL102" s="215"/>
      <c r="LDM102" s="1013"/>
      <c r="LDN102" s="1601"/>
      <c r="LDO102" s="215"/>
      <c r="LDP102" s="1013"/>
      <c r="LDQ102" s="1601"/>
      <c r="LDR102" s="215"/>
      <c r="LDS102" s="1013"/>
      <c r="LDT102" s="1601"/>
      <c r="LDU102" s="215"/>
      <c r="LDV102" s="1013"/>
      <c r="LDW102" s="1601"/>
      <c r="LDX102" s="215"/>
      <c r="LDY102" s="1013"/>
      <c r="LDZ102" s="1601"/>
      <c r="LEA102" s="215"/>
      <c r="LEB102" s="1013"/>
      <c r="LEC102" s="1601"/>
      <c r="LED102" s="215"/>
      <c r="LEE102" s="1013"/>
      <c r="LEF102" s="1601"/>
      <c r="LEG102" s="215"/>
      <c r="LEH102" s="1013"/>
      <c r="LEI102" s="1601"/>
      <c r="LEJ102" s="215"/>
      <c r="LEK102" s="1013"/>
      <c r="LEL102" s="1601"/>
      <c r="LEM102" s="215"/>
      <c r="LEN102" s="1013"/>
      <c r="LEO102" s="1601"/>
      <c r="LEP102" s="215"/>
      <c r="LEQ102" s="1013"/>
      <c r="LER102" s="1601"/>
      <c r="LES102" s="215"/>
      <c r="LET102" s="1013"/>
      <c r="LEU102" s="1601"/>
      <c r="LEV102" s="215"/>
      <c r="LEW102" s="1013"/>
      <c r="LEX102" s="1601"/>
      <c r="LEY102" s="215"/>
      <c r="LEZ102" s="1013"/>
      <c r="LFA102" s="1601"/>
      <c r="LFB102" s="215"/>
      <c r="LFC102" s="1013"/>
      <c r="LFD102" s="1601"/>
      <c r="LFE102" s="215"/>
      <c r="LFF102" s="1013"/>
      <c r="LFG102" s="1601"/>
      <c r="LFH102" s="215"/>
      <c r="LFI102" s="1013"/>
      <c r="LFJ102" s="1601"/>
      <c r="LFK102" s="215"/>
      <c r="LFL102" s="1013"/>
      <c r="LFM102" s="1601"/>
      <c r="LFN102" s="215"/>
      <c r="LFO102" s="1013"/>
      <c r="LFP102" s="1601"/>
      <c r="LFQ102" s="215"/>
      <c r="LFR102" s="1013"/>
      <c r="LFS102" s="1601"/>
      <c r="LFT102" s="215"/>
      <c r="LFU102" s="1013"/>
      <c r="LFV102" s="1601"/>
      <c r="LFW102" s="215"/>
      <c r="LFX102" s="1013"/>
      <c r="LFY102" s="1601"/>
      <c r="LFZ102" s="215"/>
      <c r="LGA102" s="1013"/>
      <c r="LGB102" s="1601"/>
      <c r="LGC102" s="215"/>
      <c r="LGD102" s="1013"/>
      <c r="LGE102" s="1601"/>
      <c r="LGF102" s="215"/>
      <c r="LGG102" s="1013"/>
      <c r="LGH102" s="1601"/>
      <c r="LGI102" s="215"/>
      <c r="LGJ102" s="1013"/>
      <c r="LGK102" s="1601"/>
      <c r="LGL102" s="215"/>
      <c r="LGM102" s="1013"/>
      <c r="LGN102" s="1601"/>
      <c r="LGO102" s="215"/>
      <c r="LGP102" s="1013"/>
      <c r="LGQ102" s="1601"/>
      <c r="LGR102" s="215"/>
      <c r="LGS102" s="1013"/>
      <c r="LGT102" s="1601"/>
      <c r="LGU102" s="215"/>
      <c r="LGV102" s="1013"/>
      <c r="LGW102" s="1601"/>
      <c r="LGX102" s="215"/>
      <c r="LGY102" s="1013"/>
      <c r="LGZ102" s="1601"/>
      <c r="LHA102" s="215"/>
      <c r="LHB102" s="1013"/>
      <c r="LHC102" s="1601"/>
      <c r="LHD102" s="215"/>
      <c r="LHE102" s="1013"/>
      <c r="LHF102" s="1601"/>
      <c r="LHG102" s="215"/>
      <c r="LHH102" s="1013"/>
      <c r="LHI102" s="1601"/>
      <c r="LHJ102" s="215"/>
      <c r="LHK102" s="1013"/>
      <c r="LHL102" s="1601"/>
      <c r="LHM102" s="215"/>
      <c r="LHN102" s="1013"/>
      <c r="LHO102" s="1601"/>
      <c r="LHP102" s="215"/>
      <c r="LHQ102" s="1013"/>
      <c r="LHR102" s="1601"/>
      <c r="LHS102" s="215"/>
      <c r="LHT102" s="1013"/>
      <c r="LHU102" s="1601"/>
      <c r="LHV102" s="215"/>
      <c r="LHW102" s="1013"/>
      <c r="LHX102" s="1601"/>
      <c r="LHY102" s="215"/>
      <c r="LHZ102" s="1013"/>
      <c r="LIA102" s="1601"/>
      <c r="LIB102" s="215"/>
      <c r="LIC102" s="1013"/>
      <c r="LID102" s="1601"/>
      <c r="LIE102" s="215"/>
      <c r="LIF102" s="1013"/>
      <c r="LIG102" s="1601"/>
      <c r="LIH102" s="215"/>
      <c r="LII102" s="1013"/>
      <c r="LIJ102" s="1601"/>
      <c r="LIK102" s="215"/>
      <c r="LIL102" s="1013"/>
      <c r="LIM102" s="1601"/>
      <c r="LIN102" s="215"/>
      <c r="LIO102" s="1013"/>
      <c r="LIP102" s="1601"/>
      <c r="LIQ102" s="215"/>
      <c r="LIR102" s="1013"/>
      <c r="LIS102" s="1601"/>
      <c r="LIT102" s="215"/>
      <c r="LIU102" s="1013"/>
      <c r="LIV102" s="1601"/>
      <c r="LIW102" s="215"/>
      <c r="LIX102" s="1013"/>
      <c r="LIY102" s="1601"/>
      <c r="LIZ102" s="215"/>
      <c r="LJA102" s="1013"/>
      <c r="LJB102" s="1601"/>
      <c r="LJC102" s="215"/>
      <c r="LJD102" s="1013"/>
      <c r="LJE102" s="1601"/>
      <c r="LJF102" s="215"/>
      <c r="LJG102" s="1013"/>
      <c r="LJH102" s="1601"/>
      <c r="LJI102" s="215"/>
      <c r="LJJ102" s="1013"/>
      <c r="LJK102" s="1601"/>
      <c r="LJL102" s="215"/>
      <c r="LJM102" s="1013"/>
      <c r="LJN102" s="1601"/>
      <c r="LJO102" s="215"/>
      <c r="LJP102" s="1013"/>
      <c r="LJQ102" s="1601"/>
      <c r="LJR102" s="215"/>
      <c r="LJS102" s="1013"/>
      <c r="LJT102" s="1601"/>
      <c r="LJU102" s="215"/>
      <c r="LJV102" s="1013"/>
      <c r="LJW102" s="1601"/>
      <c r="LJX102" s="215"/>
      <c r="LJY102" s="1013"/>
      <c r="LJZ102" s="1601"/>
      <c r="LKA102" s="215"/>
      <c r="LKB102" s="1013"/>
      <c r="LKC102" s="1601"/>
      <c r="LKD102" s="215"/>
      <c r="LKE102" s="1013"/>
      <c r="LKF102" s="1601"/>
      <c r="LKG102" s="215"/>
      <c r="LKH102" s="1013"/>
      <c r="LKI102" s="1601"/>
      <c r="LKJ102" s="215"/>
      <c r="LKK102" s="1013"/>
      <c r="LKL102" s="1601"/>
      <c r="LKM102" s="215"/>
      <c r="LKN102" s="1013"/>
      <c r="LKO102" s="1601"/>
      <c r="LKP102" s="215"/>
      <c r="LKQ102" s="1013"/>
      <c r="LKR102" s="1601"/>
      <c r="LKS102" s="215"/>
      <c r="LKT102" s="1013"/>
      <c r="LKU102" s="1601"/>
      <c r="LKV102" s="215"/>
      <c r="LKW102" s="1013"/>
      <c r="LKX102" s="1601"/>
      <c r="LKY102" s="215"/>
      <c r="LKZ102" s="1013"/>
      <c r="LLA102" s="1601"/>
      <c r="LLB102" s="215"/>
      <c r="LLC102" s="1013"/>
      <c r="LLD102" s="1601"/>
      <c r="LLE102" s="215"/>
      <c r="LLF102" s="1013"/>
      <c r="LLG102" s="1601"/>
      <c r="LLH102" s="215"/>
      <c r="LLI102" s="1013"/>
      <c r="LLJ102" s="1601"/>
      <c r="LLK102" s="215"/>
      <c r="LLL102" s="1013"/>
      <c r="LLM102" s="1601"/>
      <c r="LLN102" s="215"/>
      <c r="LLO102" s="1013"/>
      <c r="LLP102" s="1601"/>
      <c r="LLQ102" s="215"/>
      <c r="LLR102" s="1013"/>
      <c r="LLS102" s="1601"/>
      <c r="LLT102" s="215"/>
      <c r="LLU102" s="1013"/>
      <c r="LLV102" s="1601"/>
      <c r="LLW102" s="215"/>
      <c r="LLX102" s="1013"/>
      <c r="LLY102" s="1601"/>
      <c r="LLZ102" s="215"/>
      <c r="LMA102" s="1013"/>
      <c r="LMB102" s="1601"/>
      <c r="LMC102" s="215"/>
      <c r="LMD102" s="1013"/>
      <c r="LME102" s="1601"/>
      <c r="LMF102" s="215"/>
      <c r="LMG102" s="1013"/>
      <c r="LMH102" s="1601"/>
      <c r="LMI102" s="215"/>
      <c r="LMJ102" s="1013"/>
      <c r="LMK102" s="1601"/>
      <c r="LML102" s="215"/>
      <c r="LMM102" s="1013"/>
      <c r="LMN102" s="1601"/>
      <c r="LMO102" s="215"/>
      <c r="LMP102" s="1013"/>
      <c r="LMQ102" s="1601"/>
      <c r="LMR102" s="215"/>
      <c r="LMS102" s="1013"/>
      <c r="LMT102" s="1601"/>
      <c r="LMU102" s="215"/>
      <c r="LMV102" s="1013"/>
      <c r="LMW102" s="1601"/>
      <c r="LMX102" s="215"/>
      <c r="LMY102" s="1013"/>
      <c r="LMZ102" s="1601"/>
      <c r="LNA102" s="215"/>
      <c r="LNB102" s="1013"/>
      <c r="LNC102" s="1601"/>
      <c r="LND102" s="215"/>
      <c r="LNE102" s="1013"/>
      <c r="LNF102" s="1601"/>
      <c r="LNG102" s="215"/>
      <c r="LNH102" s="1013"/>
      <c r="LNI102" s="1601"/>
      <c r="LNJ102" s="215"/>
      <c r="LNK102" s="1013"/>
      <c r="LNL102" s="1601"/>
      <c r="LNM102" s="215"/>
      <c r="LNN102" s="1013"/>
      <c r="LNO102" s="1601"/>
      <c r="LNP102" s="215"/>
      <c r="LNQ102" s="1013"/>
      <c r="LNR102" s="1601"/>
      <c r="LNS102" s="215"/>
      <c r="LNT102" s="1013"/>
      <c r="LNU102" s="1601"/>
      <c r="LNV102" s="215"/>
      <c r="LNW102" s="1013"/>
      <c r="LNX102" s="1601"/>
      <c r="LNY102" s="215"/>
      <c r="LNZ102" s="1013"/>
      <c r="LOA102" s="1601"/>
      <c r="LOB102" s="215"/>
      <c r="LOC102" s="1013"/>
      <c r="LOD102" s="1601"/>
      <c r="LOE102" s="215"/>
      <c r="LOF102" s="1013"/>
      <c r="LOG102" s="1601"/>
      <c r="LOH102" s="215"/>
      <c r="LOI102" s="1013"/>
      <c r="LOJ102" s="1601"/>
      <c r="LOK102" s="215"/>
      <c r="LOL102" s="1013"/>
      <c r="LOM102" s="1601"/>
      <c r="LON102" s="215"/>
      <c r="LOO102" s="1013"/>
      <c r="LOP102" s="1601"/>
      <c r="LOQ102" s="215"/>
      <c r="LOR102" s="1013"/>
      <c r="LOS102" s="1601"/>
      <c r="LOT102" s="215"/>
      <c r="LOU102" s="1013"/>
      <c r="LOV102" s="1601"/>
      <c r="LOW102" s="215"/>
      <c r="LOX102" s="1013"/>
      <c r="LOY102" s="1601"/>
      <c r="LOZ102" s="215"/>
      <c r="LPA102" s="1013"/>
      <c r="LPB102" s="1601"/>
      <c r="LPC102" s="215"/>
      <c r="LPD102" s="1013"/>
      <c r="LPE102" s="1601"/>
      <c r="LPF102" s="215"/>
      <c r="LPG102" s="1013"/>
      <c r="LPH102" s="1601"/>
      <c r="LPI102" s="215"/>
      <c r="LPJ102" s="1013"/>
      <c r="LPK102" s="1601"/>
      <c r="LPL102" s="215"/>
      <c r="LPM102" s="1013"/>
      <c r="LPN102" s="1601"/>
      <c r="LPO102" s="215"/>
      <c r="LPP102" s="1013"/>
      <c r="LPQ102" s="1601"/>
      <c r="LPR102" s="215"/>
      <c r="LPS102" s="1013"/>
      <c r="LPT102" s="1601"/>
      <c r="LPU102" s="215"/>
      <c r="LPV102" s="1013"/>
      <c r="LPW102" s="1601"/>
      <c r="LPX102" s="215"/>
      <c r="LPY102" s="1013"/>
      <c r="LPZ102" s="1601"/>
      <c r="LQA102" s="215"/>
      <c r="LQB102" s="1013"/>
      <c r="LQC102" s="1601"/>
      <c r="LQD102" s="215"/>
      <c r="LQE102" s="1013"/>
      <c r="LQF102" s="1601"/>
      <c r="LQG102" s="215"/>
      <c r="LQH102" s="1013"/>
      <c r="LQI102" s="1601"/>
      <c r="LQJ102" s="215"/>
      <c r="LQK102" s="1013"/>
      <c r="LQL102" s="1601"/>
      <c r="LQM102" s="215"/>
      <c r="LQN102" s="1013"/>
      <c r="LQO102" s="1601"/>
      <c r="LQP102" s="215"/>
      <c r="LQQ102" s="1013"/>
      <c r="LQR102" s="1601"/>
      <c r="LQS102" s="215"/>
      <c r="LQT102" s="1013"/>
      <c r="LQU102" s="1601"/>
      <c r="LQV102" s="215"/>
      <c r="LQW102" s="1013"/>
      <c r="LQX102" s="1601"/>
      <c r="LQY102" s="215"/>
      <c r="LQZ102" s="1013"/>
      <c r="LRA102" s="1601"/>
      <c r="LRB102" s="215"/>
      <c r="LRC102" s="1013"/>
      <c r="LRD102" s="1601"/>
      <c r="LRE102" s="215"/>
      <c r="LRF102" s="1013"/>
      <c r="LRG102" s="1601"/>
      <c r="LRH102" s="215"/>
      <c r="LRI102" s="1013"/>
      <c r="LRJ102" s="1601"/>
      <c r="LRK102" s="215"/>
      <c r="LRL102" s="1013"/>
      <c r="LRM102" s="1601"/>
      <c r="LRN102" s="215"/>
      <c r="LRO102" s="1013"/>
      <c r="LRP102" s="1601"/>
      <c r="LRQ102" s="215"/>
      <c r="LRR102" s="1013"/>
      <c r="LRS102" s="1601"/>
      <c r="LRT102" s="215"/>
      <c r="LRU102" s="1013"/>
      <c r="LRV102" s="1601"/>
      <c r="LRW102" s="215"/>
      <c r="LRX102" s="1013"/>
      <c r="LRY102" s="1601"/>
      <c r="LRZ102" s="215"/>
      <c r="LSA102" s="1013"/>
      <c r="LSB102" s="1601"/>
      <c r="LSC102" s="215"/>
      <c r="LSD102" s="1013"/>
      <c r="LSE102" s="1601"/>
      <c r="LSF102" s="215"/>
      <c r="LSG102" s="1013"/>
      <c r="LSH102" s="1601"/>
      <c r="LSI102" s="215"/>
      <c r="LSJ102" s="1013"/>
      <c r="LSK102" s="1601"/>
      <c r="LSL102" s="215"/>
      <c r="LSM102" s="1013"/>
      <c r="LSN102" s="1601"/>
      <c r="LSO102" s="215"/>
      <c r="LSP102" s="1013"/>
      <c r="LSQ102" s="1601"/>
      <c r="LSR102" s="215"/>
      <c r="LSS102" s="1013"/>
      <c r="LST102" s="1601"/>
      <c r="LSU102" s="215"/>
      <c r="LSV102" s="1013"/>
      <c r="LSW102" s="1601"/>
      <c r="LSX102" s="215"/>
      <c r="LSY102" s="1013"/>
      <c r="LSZ102" s="1601"/>
      <c r="LTA102" s="215"/>
      <c r="LTB102" s="1013"/>
      <c r="LTC102" s="1601"/>
      <c r="LTD102" s="215"/>
      <c r="LTE102" s="1013"/>
      <c r="LTF102" s="1601"/>
      <c r="LTG102" s="215"/>
      <c r="LTH102" s="1013"/>
      <c r="LTI102" s="1601"/>
      <c r="LTJ102" s="215"/>
      <c r="LTK102" s="1013"/>
      <c r="LTL102" s="1601"/>
      <c r="LTM102" s="215"/>
      <c r="LTN102" s="1013"/>
      <c r="LTO102" s="1601"/>
      <c r="LTP102" s="215"/>
      <c r="LTQ102" s="1013"/>
      <c r="LTR102" s="1601"/>
      <c r="LTS102" s="215"/>
      <c r="LTT102" s="1013"/>
      <c r="LTU102" s="1601"/>
      <c r="LTV102" s="215"/>
      <c r="LTW102" s="1013"/>
      <c r="LTX102" s="1601"/>
      <c r="LTY102" s="215"/>
      <c r="LTZ102" s="1013"/>
      <c r="LUA102" s="1601"/>
      <c r="LUB102" s="215"/>
      <c r="LUC102" s="1013"/>
      <c r="LUD102" s="1601"/>
      <c r="LUE102" s="215"/>
      <c r="LUF102" s="1013"/>
      <c r="LUG102" s="1601"/>
      <c r="LUH102" s="215"/>
      <c r="LUI102" s="1013"/>
      <c r="LUJ102" s="1601"/>
      <c r="LUK102" s="215"/>
      <c r="LUL102" s="1013"/>
      <c r="LUM102" s="1601"/>
      <c r="LUN102" s="215"/>
      <c r="LUO102" s="1013"/>
      <c r="LUP102" s="1601"/>
      <c r="LUQ102" s="215"/>
      <c r="LUR102" s="1013"/>
      <c r="LUS102" s="1601"/>
      <c r="LUT102" s="215"/>
      <c r="LUU102" s="1013"/>
      <c r="LUV102" s="1601"/>
      <c r="LUW102" s="215"/>
      <c r="LUX102" s="1013"/>
      <c r="LUY102" s="1601"/>
      <c r="LUZ102" s="215"/>
      <c r="LVA102" s="1013"/>
      <c r="LVB102" s="1601"/>
      <c r="LVC102" s="215"/>
      <c r="LVD102" s="1013"/>
      <c r="LVE102" s="1601"/>
      <c r="LVF102" s="215"/>
      <c r="LVG102" s="1013"/>
      <c r="LVH102" s="1601"/>
      <c r="LVI102" s="215"/>
      <c r="LVJ102" s="1013"/>
      <c r="LVK102" s="1601"/>
      <c r="LVL102" s="215"/>
      <c r="LVM102" s="1013"/>
      <c r="LVN102" s="1601"/>
      <c r="LVO102" s="215"/>
      <c r="LVP102" s="1013"/>
      <c r="LVQ102" s="1601"/>
      <c r="LVR102" s="215"/>
      <c r="LVS102" s="1013"/>
      <c r="LVT102" s="1601"/>
      <c r="LVU102" s="215"/>
      <c r="LVV102" s="1013"/>
      <c r="LVW102" s="1601"/>
      <c r="LVX102" s="215"/>
      <c r="LVY102" s="1013"/>
      <c r="LVZ102" s="1601"/>
      <c r="LWA102" s="215"/>
      <c r="LWB102" s="1013"/>
      <c r="LWC102" s="1601"/>
      <c r="LWD102" s="215"/>
      <c r="LWE102" s="1013"/>
      <c r="LWF102" s="1601"/>
      <c r="LWG102" s="215"/>
      <c r="LWH102" s="1013"/>
      <c r="LWI102" s="1601"/>
      <c r="LWJ102" s="215"/>
      <c r="LWK102" s="1013"/>
      <c r="LWL102" s="1601"/>
      <c r="LWM102" s="215"/>
      <c r="LWN102" s="1013"/>
      <c r="LWO102" s="1601"/>
      <c r="LWP102" s="215"/>
      <c r="LWQ102" s="1013"/>
      <c r="LWR102" s="1601"/>
      <c r="LWS102" s="215"/>
      <c r="LWT102" s="1013"/>
      <c r="LWU102" s="1601"/>
      <c r="LWV102" s="215"/>
      <c r="LWW102" s="1013"/>
      <c r="LWX102" s="1601"/>
      <c r="LWY102" s="215"/>
      <c r="LWZ102" s="1013"/>
      <c r="LXA102" s="1601"/>
      <c r="LXB102" s="215"/>
      <c r="LXC102" s="1013"/>
      <c r="LXD102" s="1601"/>
      <c r="LXE102" s="215"/>
      <c r="LXF102" s="1013"/>
      <c r="LXG102" s="1601"/>
      <c r="LXH102" s="215"/>
      <c r="LXI102" s="1013"/>
      <c r="LXJ102" s="1601"/>
      <c r="LXK102" s="215"/>
      <c r="LXL102" s="1013"/>
      <c r="LXM102" s="1601"/>
      <c r="LXN102" s="215"/>
      <c r="LXO102" s="1013"/>
      <c r="LXP102" s="1601"/>
      <c r="LXQ102" s="215"/>
      <c r="LXR102" s="1013"/>
      <c r="LXS102" s="1601"/>
      <c r="LXT102" s="215"/>
      <c r="LXU102" s="1013"/>
      <c r="LXV102" s="1601"/>
      <c r="LXW102" s="215"/>
      <c r="LXX102" s="1013"/>
      <c r="LXY102" s="1601"/>
      <c r="LXZ102" s="215"/>
      <c r="LYA102" s="1013"/>
      <c r="LYB102" s="1601"/>
      <c r="LYC102" s="215"/>
      <c r="LYD102" s="1013"/>
      <c r="LYE102" s="1601"/>
      <c r="LYF102" s="215"/>
      <c r="LYG102" s="1013"/>
      <c r="LYH102" s="1601"/>
      <c r="LYI102" s="215"/>
      <c r="LYJ102" s="1013"/>
      <c r="LYK102" s="1601"/>
      <c r="LYL102" s="215"/>
      <c r="LYM102" s="1013"/>
      <c r="LYN102" s="1601"/>
      <c r="LYO102" s="215"/>
      <c r="LYP102" s="1013"/>
      <c r="LYQ102" s="1601"/>
      <c r="LYR102" s="215"/>
      <c r="LYS102" s="1013"/>
      <c r="LYT102" s="1601"/>
      <c r="LYU102" s="215"/>
      <c r="LYV102" s="1013"/>
      <c r="LYW102" s="1601"/>
      <c r="LYX102" s="215"/>
      <c r="LYY102" s="1013"/>
      <c r="LYZ102" s="1601"/>
      <c r="LZA102" s="215"/>
      <c r="LZB102" s="1013"/>
      <c r="LZC102" s="1601"/>
      <c r="LZD102" s="215"/>
      <c r="LZE102" s="1013"/>
      <c r="LZF102" s="1601"/>
      <c r="LZG102" s="215"/>
      <c r="LZH102" s="1013"/>
      <c r="LZI102" s="1601"/>
      <c r="LZJ102" s="215"/>
      <c r="LZK102" s="1013"/>
      <c r="LZL102" s="1601"/>
      <c r="LZM102" s="215"/>
      <c r="LZN102" s="1013"/>
      <c r="LZO102" s="1601"/>
      <c r="LZP102" s="215"/>
      <c r="LZQ102" s="1013"/>
      <c r="LZR102" s="1601"/>
      <c r="LZS102" s="215"/>
      <c r="LZT102" s="1013"/>
      <c r="LZU102" s="1601"/>
      <c r="LZV102" s="215"/>
      <c r="LZW102" s="1013"/>
      <c r="LZX102" s="1601"/>
      <c r="LZY102" s="215"/>
      <c r="LZZ102" s="1013"/>
      <c r="MAA102" s="1601"/>
      <c r="MAB102" s="215"/>
      <c r="MAC102" s="1013"/>
      <c r="MAD102" s="1601"/>
      <c r="MAE102" s="215"/>
      <c r="MAF102" s="1013"/>
      <c r="MAG102" s="1601"/>
      <c r="MAH102" s="215"/>
      <c r="MAI102" s="1013"/>
      <c r="MAJ102" s="1601"/>
      <c r="MAK102" s="215"/>
      <c r="MAL102" s="1013"/>
      <c r="MAM102" s="1601"/>
      <c r="MAN102" s="215"/>
      <c r="MAO102" s="1013"/>
      <c r="MAP102" s="1601"/>
      <c r="MAQ102" s="215"/>
      <c r="MAR102" s="1013"/>
      <c r="MAS102" s="1601"/>
      <c r="MAT102" s="215"/>
      <c r="MAU102" s="1013"/>
      <c r="MAV102" s="1601"/>
      <c r="MAW102" s="215"/>
      <c r="MAX102" s="1013"/>
      <c r="MAY102" s="1601"/>
      <c r="MAZ102" s="215"/>
      <c r="MBA102" s="1013"/>
      <c r="MBB102" s="1601"/>
      <c r="MBC102" s="215"/>
      <c r="MBD102" s="1013"/>
      <c r="MBE102" s="1601"/>
      <c r="MBF102" s="215"/>
      <c r="MBG102" s="1013"/>
      <c r="MBH102" s="1601"/>
      <c r="MBI102" s="215"/>
      <c r="MBJ102" s="1013"/>
      <c r="MBK102" s="1601"/>
      <c r="MBL102" s="215"/>
      <c r="MBM102" s="1013"/>
      <c r="MBN102" s="1601"/>
      <c r="MBO102" s="215"/>
      <c r="MBP102" s="1013"/>
      <c r="MBQ102" s="1601"/>
      <c r="MBR102" s="215"/>
      <c r="MBS102" s="1013"/>
      <c r="MBT102" s="1601"/>
      <c r="MBU102" s="215"/>
      <c r="MBV102" s="1013"/>
      <c r="MBW102" s="1601"/>
      <c r="MBX102" s="215"/>
      <c r="MBY102" s="1013"/>
      <c r="MBZ102" s="1601"/>
      <c r="MCA102" s="215"/>
      <c r="MCB102" s="1013"/>
      <c r="MCC102" s="1601"/>
      <c r="MCD102" s="215"/>
      <c r="MCE102" s="1013"/>
      <c r="MCF102" s="1601"/>
      <c r="MCG102" s="215"/>
      <c r="MCH102" s="1013"/>
      <c r="MCI102" s="1601"/>
      <c r="MCJ102" s="215"/>
      <c r="MCK102" s="1013"/>
      <c r="MCL102" s="1601"/>
      <c r="MCM102" s="215"/>
      <c r="MCN102" s="1013"/>
      <c r="MCO102" s="1601"/>
      <c r="MCP102" s="215"/>
      <c r="MCQ102" s="1013"/>
      <c r="MCR102" s="1601"/>
      <c r="MCS102" s="215"/>
      <c r="MCT102" s="1013"/>
      <c r="MCU102" s="1601"/>
      <c r="MCV102" s="215"/>
      <c r="MCW102" s="1013"/>
      <c r="MCX102" s="1601"/>
      <c r="MCY102" s="215"/>
      <c r="MCZ102" s="1013"/>
      <c r="MDA102" s="1601"/>
      <c r="MDB102" s="215"/>
      <c r="MDC102" s="1013"/>
      <c r="MDD102" s="1601"/>
      <c r="MDE102" s="215"/>
      <c r="MDF102" s="1013"/>
      <c r="MDG102" s="1601"/>
      <c r="MDH102" s="215"/>
      <c r="MDI102" s="1013"/>
      <c r="MDJ102" s="1601"/>
      <c r="MDK102" s="215"/>
      <c r="MDL102" s="1013"/>
      <c r="MDM102" s="1601"/>
      <c r="MDN102" s="215"/>
      <c r="MDO102" s="1013"/>
      <c r="MDP102" s="1601"/>
      <c r="MDQ102" s="215"/>
      <c r="MDR102" s="1013"/>
      <c r="MDS102" s="1601"/>
      <c r="MDT102" s="215"/>
      <c r="MDU102" s="1013"/>
      <c r="MDV102" s="1601"/>
      <c r="MDW102" s="215"/>
      <c r="MDX102" s="1013"/>
      <c r="MDY102" s="1601"/>
      <c r="MDZ102" s="215"/>
      <c r="MEA102" s="1013"/>
      <c r="MEB102" s="1601"/>
      <c r="MEC102" s="215"/>
      <c r="MED102" s="1013"/>
      <c r="MEE102" s="1601"/>
      <c r="MEF102" s="215"/>
      <c r="MEG102" s="1013"/>
      <c r="MEH102" s="1601"/>
      <c r="MEI102" s="215"/>
      <c r="MEJ102" s="1013"/>
      <c r="MEK102" s="1601"/>
      <c r="MEL102" s="215"/>
      <c r="MEM102" s="1013"/>
      <c r="MEN102" s="1601"/>
      <c r="MEO102" s="215"/>
      <c r="MEP102" s="1013"/>
      <c r="MEQ102" s="1601"/>
      <c r="MER102" s="215"/>
      <c r="MES102" s="1013"/>
      <c r="MET102" s="1601"/>
      <c r="MEU102" s="215"/>
      <c r="MEV102" s="1013"/>
      <c r="MEW102" s="1601"/>
      <c r="MEX102" s="215"/>
      <c r="MEY102" s="1013"/>
      <c r="MEZ102" s="1601"/>
      <c r="MFA102" s="215"/>
      <c r="MFB102" s="1013"/>
      <c r="MFC102" s="1601"/>
      <c r="MFD102" s="215"/>
      <c r="MFE102" s="1013"/>
      <c r="MFF102" s="1601"/>
      <c r="MFG102" s="215"/>
      <c r="MFH102" s="1013"/>
      <c r="MFI102" s="1601"/>
      <c r="MFJ102" s="215"/>
      <c r="MFK102" s="1013"/>
      <c r="MFL102" s="1601"/>
      <c r="MFM102" s="215"/>
      <c r="MFN102" s="1013"/>
      <c r="MFO102" s="1601"/>
      <c r="MFP102" s="215"/>
      <c r="MFQ102" s="1013"/>
      <c r="MFR102" s="1601"/>
      <c r="MFS102" s="215"/>
      <c r="MFT102" s="1013"/>
      <c r="MFU102" s="1601"/>
      <c r="MFV102" s="215"/>
      <c r="MFW102" s="1013"/>
      <c r="MFX102" s="1601"/>
      <c r="MFY102" s="215"/>
      <c r="MFZ102" s="1013"/>
      <c r="MGA102" s="1601"/>
      <c r="MGB102" s="215"/>
      <c r="MGC102" s="1013"/>
      <c r="MGD102" s="1601"/>
      <c r="MGE102" s="215"/>
      <c r="MGF102" s="1013"/>
      <c r="MGG102" s="1601"/>
      <c r="MGH102" s="215"/>
      <c r="MGI102" s="1013"/>
      <c r="MGJ102" s="1601"/>
      <c r="MGK102" s="215"/>
      <c r="MGL102" s="1013"/>
      <c r="MGM102" s="1601"/>
      <c r="MGN102" s="215"/>
      <c r="MGO102" s="1013"/>
      <c r="MGP102" s="1601"/>
      <c r="MGQ102" s="215"/>
      <c r="MGR102" s="1013"/>
      <c r="MGS102" s="1601"/>
      <c r="MGT102" s="215"/>
      <c r="MGU102" s="1013"/>
      <c r="MGV102" s="1601"/>
      <c r="MGW102" s="215"/>
      <c r="MGX102" s="1013"/>
      <c r="MGY102" s="1601"/>
      <c r="MGZ102" s="215"/>
      <c r="MHA102" s="1013"/>
      <c r="MHB102" s="1601"/>
      <c r="MHC102" s="215"/>
      <c r="MHD102" s="1013"/>
      <c r="MHE102" s="1601"/>
      <c r="MHF102" s="215"/>
      <c r="MHG102" s="1013"/>
      <c r="MHH102" s="1601"/>
      <c r="MHI102" s="215"/>
      <c r="MHJ102" s="1013"/>
      <c r="MHK102" s="1601"/>
      <c r="MHL102" s="215"/>
      <c r="MHM102" s="1013"/>
      <c r="MHN102" s="1601"/>
      <c r="MHO102" s="215"/>
      <c r="MHP102" s="1013"/>
      <c r="MHQ102" s="1601"/>
      <c r="MHR102" s="215"/>
      <c r="MHS102" s="1013"/>
      <c r="MHT102" s="1601"/>
      <c r="MHU102" s="215"/>
      <c r="MHV102" s="1013"/>
      <c r="MHW102" s="1601"/>
      <c r="MHX102" s="215"/>
      <c r="MHY102" s="1013"/>
      <c r="MHZ102" s="1601"/>
      <c r="MIA102" s="215"/>
      <c r="MIB102" s="1013"/>
      <c r="MIC102" s="1601"/>
      <c r="MID102" s="215"/>
      <c r="MIE102" s="1013"/>
      <c r="MIF102" s="1601"/>
      <c r="MIG102" s="215"/>
      <c r="MIH102" s="1013"/>
      <c r="MII102" s="1601"/>
      <c r="MIJ102" s="215"/>
      <c r="MIK102" s="1013"/>
      <c r="MIL102" s="1601"/>
      <c r="MIM102" s="215"/>
      <c r="MIN102" s="1013"/>
      <c r="MIO102" s="1601"/>
      <c r="MIP102" s="215"/>
      <c r="MIQ102" s="1013"/>
      <c r="MIR102" s="1601"/>
      <c r="MIS102" s="215"/>
      <c r="MIT102" s="1013"/>
      <c r="MIU102" s="1601"/>
      <c r="MIV102" s="215"/>
      <c r="MIW102" s="1013"/>
      <c r="MIX102" s="1601"/>
      <c r="MIY102" s="215"/>
      <c r="MIZ102" s="1013"/>
      <c r="MJA102" s="1601"/>
      <c r="MJB102" s="215"/>
      <c r="MJC102" s="1013"/>
      <c r="MJD102" s="1601"/>
      <c r="MJE102" s="215"/>
      <c r="MJF102" s="1013"/>
      <c r="MJG102" s="1601"/>
      <c r="MJH102" s="215"/>
      <c r="MJI102" s="1013"/>
      <c r="MJJ102" s="1601"/>
      <c r="MJK102" s="215"/>
      <c r="MJL102" s="1013"/>
      <c r="MJM102" s="1601"/>
      <c r="MJN102" s="215"/>
      <c r="MJO102" s="1013"/>
      <c r="MJP102" s="1601"/>
      <c r="MJQ102" s="215"/>
      <c r="MJR102" s="1013"/>
      <c r="MJS102" s="1601"/>
      <c r="MJT102" s="215"/>
      <c r="MJU102" s="1013"/>
      <c r="MJV102" s="1601"/>
      <c r="MJW102" s="215"/>
      <c r="MJX102" s="1013"/>
      <c r="MJY102" s="1601"/>
      <c r="MJZ102" s="215"/>
      <c r="MKA102" s="1013"/>
      <c r="MKB102" s="1601"/>
      <c r="MKC102" s="215"/>
      <c r="MKD102" s="1013"/>
      <c r="MKE102" s="1601"/>
      <c r="MKF102" s="215"/>
      <c r="MKG102" s="1013"/>
      <c r="MKH102" s="1601"/>
      <c r="MKI102" s="215"/>
      <c r="MKJ102" s="1013"/>
      <c r="MKK102" s="1601"/>
      <c r="MKL102" s="215"/>
      <c r="MKM102" s="1013"/>
      <c r="MKN102" s="1601"/>
      <c r="MKO102" s="215"/>
      <c r="MKP102" s="1013"/>
      <c r="MKQ102" s="1601"/>
      <c r="MKR102" s="215"/>
      <c r="MKS102" s="1013"/>
      <c r="MKT102" s="1601"/>
      <c r="MKU102" s="215"/>
      <c r="MKV102" s="1013"/>
      <c r="MKW102" s="1601"/>
      <c r="MKX102" s="215"/>
      <c r="MKY102" s="1013"/>
      <c r="MKZ102" s="1601"/>
      <c r="MLA102" s="215"/>
      <c r="MLB102" s="1013"/>
      <c r="MLC102" s="1601"/>
      <c r="MLD102" s="215"/>
      <c r="MLE102" s="1013"/>
      <c r="MLF102" s="1601"/>
      <c r="MLG102" s="215"/>
      <c r="MLH102" s="1013"/>
      <c r="MLI102" s="1601"/>
      <c r="MLJ102" s="215"/>
      <c r="MLK102" s="1013"/>
      <c r="MLL102" s="1601"/>
      <c r="MLM102" s="215"/>
      <c r="MLN102" s="1013"/>
      <c r="MLO102" s="1601"/>
      <c r="MLP102" s="215"/>
      <c r="MLQ102" s="1013"/>
      <c r="MLR102" s="1601"/>
      <c r="MLS102" s="215"/>
      <c r="MLT102" s="1013"/>
      <c r="MLU102" s="1601"/>
      <c r="MLV102" s="215"/>
      <c r="MLW102" s="1013"/>
      <c r="MLX102" s="1601"/>
      <c r="MLY102" s="215"/>
      <c r="MLZ102" s="1013"/>
      <c r="MMA102" s="1601"/>
      <c r="MMB102" s="215"/>
      <c r="MMC102" s="1013"/>
      <c r="MMD102" s="1601"/>
      <c r="MME102" s="215"/>
      <c r="MMF102" s="1013"/>
      <c r="MMG102" s="1601"/>
      <c r="MMH102" s="215"/>
      <c r="MMI102" s="1013"/>
      <c r="MMJ102" s="1601"/>
      <c r="MMK102" s="215"/>
      <c r="MML102" s="1013"/>
      <c r="MMM102" s="1601"/>
      <c r="MMN102" s="215"/>
      <c r="MMO102" s="1013"/>
      <c r="MMP102" s="1601"/>
      <c r="MMQ102" s="215"/>
      <c r="MMR102" s="1013"/>
      <c r="MMS102" s="1601"/>
      <c r="MMT102" s="215"/>
      <c r="MMU102" s="1013"/>
      <c r="MMV102" s="1601"/>
      <c r="MMW102" s="215"/>
      <c r="MMX102" s="1013"/>
      <c r="MMY102" s="1601"/>
      <c r="MMZ102" s="215"/>
      <c r="MNA102" s="1013"/>
      <c r="MNB102" s="1601"/>
      <c r="MNC102" s="215"/>
      <c r="MND102" s="1013"/>
      <c r="MNE102" s="1601"/>
      <c r="MNF102" s="215"/>
      <c r="MNG102" s="1013"/>
      <c r="MNH102" s="1601"/>
      <c r="MNI102" s="215"/>
      <c r="MNJ102" s="1013"/>
      <c r="MNK102" s="1601"/>
      <c r="MNL102" s="215"/>
      <c r="MNM102" s="1013"/>
      <c r="MNN102" s="1601"/>
      <c r="MNO102" s="215"/>
      <c r="MNP102" s="1013"/>
      <c r="MNQ102" s="1601"/>
      <c r="MNR102" s="215"/>
      <c r="MNS102" s="1013"/>
      <c r="MNT102" s="1601"/>
      <c r="MNU102" s="215"/>
      <c r="MNV102" s="1013"/>
      <c r="MNW102" s="1601"/>
      <c r="MNX102" s="215"/>
      <c r="MNY102" s="1013"/>
      <c r="MNZ102" s="1601"/>
      <c r="MOA102" s="215"/>
      <c r="MOB102" s="1013"/>
      <c r="MOC102" s="1601"/>
      <c r="MOD102" s="215"/>
      <c r="MOE102" s="1013"/>
      <c r="MOF102" s="1601"/>
      <c r="MOG102" s="215"/>
      <c r="MOH102" s="1013"/>
      <c r="MOI102" s="1601"/>
      <c r="MOJ102" s="215"/>
      <c r="MOK102" s="1013"/>
      <c r="MOL102" s="1601"/>
      <c r="MOM102" s="215"/>
      <c r="MON102" s="1013"/>
      <c r="MOO102" s="1601"/>
      <c r="MOP102" s="215"/>
      <c r="MOQ102" s="1013"/>
      <c r="MOR102" s="1601"/>
      <c r="MOS102" s="215"/>
      <c r="MOT102" s="1013"/>
      <c r="MOU102" s="1601"/>
      <c r="MOV102" s="215"/>
      <c r="MOW102" s="1013"/>
      <c r="MOX102" s="1601"/>
      <c r="MOY102" s="215"/>
      <c r="MOZ102" s="1013"/>
      <c r="MPA102" s="1601"/>
      <c r="MPB102" s="215"/>
      <c r="MPC102" s="1013"/>
      <c r="MPD102" s="1601"/>
      <c r="MPE102" s="215"/>
      <c r="MPF102" s="1013"/>
      <c r="MPG102" s="1601"/>
      <c r="MPH102" s="215"/>
      <c r="MPI102" s="1013"/>
      <c r="MPJ102" s="1601"/>
      <c r="MPK102" s="215"/>
      <c r="MPL102" s="1013"/>
      <c r="MPM102" s="1601"/>
      <c r="MPN102" s="215"/>
      <c r="MPO102" s="1013"/>
      <c r="MPP102" s="1601"/>
      <c r="MPQ102" s="215"/>
      <c r="MPR102" s="1013"/>
      <c r="MPS102" s="1601"/>
      <c r="MPT102" s="215"/>
      <c r="MPU102" s="1013"/>
      <c r="MPV102" s="1601"/>
      <c r="MPW102" s="215"/>
      <c r="MPX102" s="1013"/>
      <c r="MPY102" s="1601"/>
      <c r="MPZ102" s="215"/>
      <c r="MQA102" s="1013"/>
      <c r="MQB102" s="1601"/>
      <c r="MQC102" s="215"/>
      <c r="MQD102" s="1013"/>
      <c r="MQE102" s="1601"/>
      <c r="MQF102" s="215"/>
      <c r="MQG102" s="1013"/>
      <c r="MQH102" s="1601"/>
      <c r="MQI102" s="215"/>
      <c r="MQJ102" s="1013"/>
      <c r="MQK102" s="1601"/>
      <c r="MQL102" s="215"/>
      <c r="MQM102" s="1013"/>
      <c r="MQN102" s="1601"/>
      <c r="MQO102" s="215"/>
      <c r="MQP102" s="1013"/>
      <c r="MQQ102" s="1601"/>
      <c r="MQR102" s="215"/>
      <c r="MQS102" s="1013"/>
      <c r="MQT102" s="1601"/>
      <c r="MQU102" s="215"/>
      <c r="MQV102" s="1013"/>
      <c r="MQW102" s="1601"/>
      <c r="MQX102" s="215"/>
      <c r="MQY102" s="1013"/>
      <c r="MQZ102" s="1601"/>
      <c r="MRA102" s="215"/>
      <c r="MRB102" s="1013"/>
      <c r="MRC102" s="1601"/>
      <c r="MRD102" s="215"/>
      <c r="MRE102" s="1013"/>
      <c r="MRF102" s="1601"/>
      <c r="MRG102" s="215"/>
      <c r="MRH102" s="1013"/>
      <c r="MRI102" s="1601"/>
      <c r="MRJ102" s="215"/>
      <c r="MRK102" s="1013"/>
      <c r="MRL102" s="1601"/>
      <c r="MRM102" s="215"/>
      <c r="MRN102" s="1013"/>
      <c r="MRO102" s="1601"/>
      <c r="MRP102" s="215"/>
      <c r="MRQ102" s="1013"/>
      <c r="MRR102" s="1601"/>
      <c r="MRS102" s="215"/>
      <c r="MRT102" s="1013"/>
      <c r="MRU102" s="1601"/>
      <c r="MRV102" s="215"/>
      <c r="MRW102" s="1013"/>
      <c r="MRX102" s="1601"/>
      <c r="MRY102" s="215"/>
      <c r="MRZ102" s="1013"/>
      <c r="MSA102" s="1601"/>
      <c r="MSB102" s="215"/>
      <c r="MSC102" s="1013"/>
      <c r="MSD102" s="1601"/>
      <c r="MSE102" s="215"/>
      <c r="MSF102" s="1013"/>
      <c r="MSG102" s="1601"/>
      <c r="MSH102" s="215"/>
      <c r="MSI102" s="1013"/>
      <c r="MSJ102" s="1601"/>
      <c r="MSK102" s="215"/>
      <c r="MSL102" s="1013"/>
      <c r="MSM102" s="1601"/>
      <c r="MSN102" s="215"/>
      <c r="MSO102" s="1013"/>
      <c r="MSP102" s="1601"/>
      <c r="MSQ102" s="215"/>
      <c r="MSR102" s="1013"/>
      <c r="MSS102" s="1601"/>
      <c r="MST102" s="215"/>
      <c r="MSU102" s="1013"/>
      <c r="MSV102" s="1601"/>
      <c r="MSW102" s="215"/>
      <c r="MSX102" s="1013"/>
      <c r="MSY102" s="1601"/>
      <c r="MSZ102" s="215"/>
      <c r="MTA102" s="1013"/>
      <c r="MTB102" s="1601"/>
      <c r="MTC102" s="215"/>
      <c r="MTD102" s="1013"/>
      <c r="MTE102" s="1601"/>
      <c r="MTF102" s="215"/>
      <c r="MTG102" s="1013"/>
      <c r="MTH102" s="1601"/>
      <c r="MTI102" s="215"/>
      <c r="MTJ102" s="1013"/>
      <c r="MTK102" s="1601"/>
      <c r="MTL102" s="215"/>
      <c r="MTM102" s="1013"/>
      <c r="MTN102" s="1601"/>
      <c r="MTO102" s="215"/>
      <c r="MTP102" s="1013"/>
      <c r="MTQ102" s="1601"/>
      <c r="MTR102" s="215"/>
      <c r="MTS102" s="1013"/>
      <c r="MTT102" s="1601"/>
      <c r="MTU102" s="215"/>
      <c r="MTV102" s="1013"/>
      <c r="MTW102" s="1601"/>
      <c r="MTX102" s="215"/>
      <c r="MTY102" s="1013"/>
      <c r="MTZ102" s="1601"/>
      <c r="MUA102" s="215"/>
      <c r="MUB102" s="1013"/>
      <c r="MUC102" s="1601"/>
      <c r="MUD102" s="215"/>
      <c r="MUE102" s="1013"/>
      <c r="MUF102" s="1601"/>
      <c r="MUG102" s="215"/>
      <c r="MUH102" s="1013"/>
      <c r="MUI102" s="1601"/>
      <c r="MUJ102" s="215"/>
      <c r="MUK102" s="1013"/>
      <c r="MUL102" s="1601"/>
      <c r="MUM102" s="215"/>
      <c r="MUN102" s="1013"/>
      <c r="MUO102" s="1601"/>
      <c r="MUP102" s="215"/>
      <c r="MUQ102" s="1013"/>
      <c r="MUR102" s="1601"/>
      <c r="MUS102" s="215"/>
      <c r="MUT102" s="1013"/>
      <c r="MUU102" s="1601"/>
      <c r="MUV102" s="215"/>
      <c r="MUW102" s="1013"/>
      <c r="MUX102" s="1601"/>
      <c r="MUY102" s="215"/>
      <c r="MUZ102" s="1013"/>
      <c r="MVA102" s="1601"/>
      <c r="MVB102" s="215"/>
      <c r="MVC102" s="1013"/>
      <c r="MVD102" s="1601"/>
      <c r="MVE102" s="215"/>
      <c r="MVF102" s="1013"/>
      <c r="MVG102" s="1601"/>
      <c r="MVH102" s="215"/>
      <c r="MVI102" s="1013"/>
      <c r="MVJ102" s="1601"/>
      <c r="MVK102" s="215"/>
      <c r="MVL102" s="1013"/>
      <c r="MVM102" s="1601"/>
      <c r="MVN102" s="215"/>
      <c r="MVO102" s="1013"/>
      <c r="MVP102" s="1601"/>
      <c r="MVQ102" s="215"/>
      <c r="MVR102" s="1013"/>
      <c r="MVS102" s="1601"/>
      <c r="MVT102" s="215"/>
      <c r="MVU102" s="1013"/>
      <c r="MVV102" s="1601"/>
      <c r="MVW102" s="215"/>
      <c r="MVX102" s="1013"/>
      <c r="MVY102" s="1601"/>
      <c r="MVZ102" s="215"/>
      <c r="MWA102" s="1013"/>
      <c r="MWB102" s="1601"/>
      <c r="MWC102" s="215"/>
      <c r="MWD102" s="1013"/>
      <c r="MWE102" s="1601"/>
      <c r="MWF102" s="215"/>
      <c r="MWG102" s="1013"/>
      <c r="MWH102" s="1601"/>
      <c r="MWI102" s="215"/>
      <c r="MWJ102" s="1013"/>
      <c r="MWK102" s="1601"/>
      <c r="MWL102" s="215"/>
      <c r="MWM102" s="1013"/>
      <c r="MWN102" s="1601"/>
      <c r="MWO102" s="215"/>
      <c r="MWP102" s="1013"/>
      <c r="MWQ102" s="1601"/>
      <c r="MWR102" s="215"/>
      <c r="MWS102" s="1013"/>
      <c r="MWT102" s="1601"/>
      <c r="MWU102" s="215"/>
      <c r="MWV102" s="1013"/>
      <c r="MWW102" s="1601"/>
      <c r="MWX102" s="215"/>
      <c r="MWY102" s="1013"/>
      <c r="MWZ102" s="1601"/>
      <c r="MXA102" s="215"/>
      <c r="MXB102" s="1013"/>
      <c r="MXC102" s="1601"/>
      <c r="MXD102" s="215"/>
      <c r="MXE102" s="1013"/>
      <c r="MXF102" s="1601"/>
      <c r="MXG102" s="215"/>
      <c r="MXH102" s="1013"/>
      <c r="MXI102" s="1601"/>
      <c r="MXJ102" s="215"/>
      <c r="MXK102" s="1013"/>
      <c r="MXL102" s="1601"/>
      <c r="MXM102" s="215"/>
      <c r="MXN102" s="1013"/>
      <c r="MXO102" s="1601"/>
      <c r="MXP102" s="215"/>
      <c r="MXQ102" s="1013"/>
      <c r="MXR102" s="1601"/>
      <c r="MXS102" s="215"/>
      <c r="MXT102" s="1013"/>
      <c r="MXU102" s="1601"/>
      <c r="MXV102" s="215"/>
      <c r="MXW102" s="1013"/>
      <c r="MXX102" s="1601"/>
      <c r="MXY102" s="215"/>
      <c r="MXZ102" s="1013"/>
      <c r="MYA102" s="1601"/>
      <c r="MYB102" s="215"/>
      <c r="MYC102" s="1013"/>
      <c r="MYD102" s="1601"/>
      <c r="MYE102" s="215"/>
      <c r="MYF102" s="1013"/>
      <c r="MYG102" s="1601"/>
      <c r="MYH102" s="215"/>
      <c r="MYI102" s="1013"/>
      <c r="MYJ102" s="1601"/>
      <c r="MYK102" s="215"/>
      <c r="MYL102" s="1013"/>
      <c r="MYM102" s="1601"/>
      <c r="MYN102" s="215"/>
      <c r="MYO102" s="1013"/>
      <c r="MYP102" s="1601"/>
      <c r="MYQ102" s="215"/>
      <c r="MYR102" s="1013"/>
      <c r="MYS102" s="1601"/>
      <c r="MYT102" s="215"/>
      <c r="MYU102" s="1013"/>
      <c r="MYV102" s="1601"/>
      <c r="MYW102" s="215"/>
      <c r="MYX102" s="1013"/>
      <c r="MYY102" s="1601"/>
      <c r="MYZ102" s="215"/>
      <c r="MZA102" s="1013"/>
      <c r="MZB102" s="1601"/>
      <c r="MZC102" s="215"/>
      <c r="MZD102" s="1013"/>
      <c r="MZE102" s="1601"/>
      <c r="MZF102" s="215"/>
      <c r="MZG102" s="1013"/>
      <c r="MZH102" s="1601"/>
      <c r="MZI102" s="215"/>
      <c r="MZJ102" s="1013"/>
      <c r="MZK102" s="1601"/>
      <c r="MZL102" s="215"/>
      <c r="MZM102" s="1013"/>
      <c r="MZN102" s="1601"/>
      <c r="MZO102" s="215"/>
      <c r="MZP102" s="1013"/>
      <c r="MZQ102" s="1601"/>
      <c r="MZR102" s="215"/>
      <c r="MZS102" s="1013"/>
      <c r="MZT102" s="1601"/>
      <c r="MZU102" s="215"/>
      <c r="MZV102" s="1013"/>
      <c r="MZW102" s="1601"/>
      <c r="MZX102" s="215"/>
      <c r="MZY102" s="1013"/>
      <c r="MZZ102" s="1601"/>
      <c r="NAA102" s="215"/>
      <c r="NAB102" s="1013"/>
      <c r="NAC102" s="1601"/>
      <c r="NAD102" s="215"/>
      <c r="NAE102" s="1013"/>
      <c r="NAF102" s="1601"/>
      <c r="NAG102" s="215"/>
      <c r="NAH102" s="1013"/>
      <c r="NAI102" s="1601"/>
      <c r="NAJ102" s="215"/>
      <c r="NAK102" s="1013"/>
      <c r="NAL102" s="1601"/>
      <c r="NAM102" s="215"/>
      <c r="NAN102" s="1013"/>
      <c r="NAO102" s="1601"/>
      <c r="NAP102" s="215"/>
      <c r="NAQ102" s="1013"/>
      <c r="NAR102" s="1601"/>
      <c r="NAS102" s="215"/>
      <c r="NAT102" s="1013"/>
      <c r="NAU102" s="1601"/>
      <c r="NAV102" s="215"/>
      <c r="NAW102" s="1013"/>
      <c r="NAX102" s="1601"/>
      <c r="NAY102" s="215"/>
      <c r="NAZ102" s="1013"/>
      <c r="NBA102" s="1601"/>
      <c r="NBB102" s="215"/>
      <c r="NBC102" s="1013"/>
      <c r="NBD102" s="1601"/>
      <c r="NBE102" s="215"/>
      <c r="NBF102" s="1013"/>
      <c r="NBG102" s="1601"/>
      <c r="NBH102" s="215"/>
      <c r="NBI102" s="1013"/>
      <c r="NBJ102" s="1601"/>
      <c r="NBK102" s="215"/>
      <c r="NBL102" s="1013"/>
      <c r="NBM102" s="1601"/>
      <c r="NBN102" s="215"/>
      <c r="NBO102" s="1013"/>
      <c r="NBP102" s="1601"/>
      <c r="NBQ102" s="215"/>
      <c r="NBR102" s="1013"/>
      <c r="NBS102" s="1601"/>
      <c r="NBT102" s="215"/>
      <c r="NBU102" s="1013"/>
      <c r="NBV102" s="1601"/>
      <c r="NBW102" s="215"/>
      <c r="NBX102" s="1013"/>
      <c r="NBY102" s="1601"/>
      <c r="NBZ102" s="215"/>
      <c r="NCA102" s="1013"/>
      <c r="NCB102" s="1601"/>
      <c r="NCC102" s="215"/>
      <c r="NCD102" s="1013"/>
      <c r="NCE102" s="1601"/>
      <c r="NCF102" s="215"/>
      <c r="NCG102" s="1013"/>
      <c r="NCH102" s="1601"/>
      <c r="NCI102" s="215"/>
      <c r="NCJ102" s="1013"/>
      <c r="NCK102" s="1601"/>
      <c r="NCL102" s="215"/>
      <c r="NCM102" s="1013"/>
      <c r="NCN102" s="1601"/>
      <c r="NCO102" s="215"/>
      <c r="NCP102" s="1013"/>
      <c r="NCQ102" s="1601"/>
      <c r="NCR102" s="215"/>
      <c r="NCS102" s="1013"/>
      <c r="NCT102" s="1601"/>
      <c r="NCU102" s="215"/>
      <c r="NCV102" s="1013"/>
      <c r="NCW102" s="1601"/>
      <c r="NCX102" s="215"/>
      <c r="NCY102" s="1013"/>
      <c r="NCZ102" s="1601"/>
      <c r="NDA102" s="215"/>
      <c r="NDB102" s="1013"/>
      <c r="NDC102" s="1601"/>
      <c r="NDD102" s="215"/>
      <c r="NDE102" s="1013"/>
      <c r="NDF102" s="1601"/>
      <c r="NDG102" s="215"/>
      <c r="NDH102" s="1013"/>
      <c r="NDI102" s="1601"/>
      <c r="NDJ102" s="215"/>
      <c r="NDK102" s="1013"/>
      <c r="NDL102" s="1601"/>
      <c r="NDM102" s="215"/>
      <c r="NDN102" s="1013"/>
      <c r="NDO102" s="1601"/>
      <c r="NDP102" s="215"/>
      <c r="NDQ102" s="1013"/>
      <c r="NDR102" s="1601"/>
      <c r="NDS102" s="215"/>
      <c r="NDT102" s="1013"/>
      <c r="NDU102" s="1601"/>
      <c r="NDV102" s="215"/>
      <c r="NDW102" s="1013"/>
      <c r="NDX102" s="1601"/>
      <c r="NDY102" s="215"/>
      <c r="NDZ102" s="1013"/>
      <c r="NEA102" s="1601"/>
      <c r="NEB102" s="215"/>
      <c r="NEC102" s="1013"/>
      <c r="NED102" s="1601"/>
      <c r="NEE102" s="215"/>
      <c r="NEF102" s="1013"/>
      <c r="NEG102" s="1601"/>
      <c r="NEH102" s="215"/>
      <c r="NEI102" s="1013"/>
      <c r="NEJ102" s="1601"/>
      <c r="NEK102" s="215"/>
      <c r="NEL102" s="1013"/>
      <c r="NEM102" s="1601"/>
      <c r="NEN102" s="215"/>
      <c r="NEO102" s="1013"/>
      <c r="NEP102" s="1601"/>
      <c r="NEQ102" s="215"/>
      <c r="NER102" s="1013"/>
      <c r="NES102" s="1601"/>
      <c r="NET102" s="215"/>
      <c r="NEU102" s="1013"/>
      <c r="NEV102" s="1601"/>
      <c r="NEW102" s="215"/>
      <c r="NEX102" s="1013"/>
      <c r="NEY102" s="1601"/>
      <c r="NEZ102" s="215"/>
      <c r="NFA102" s="1013"/>
      <c r="NFB102" s="1601"/>
      <c r="NFC102" s="215"/>
      <c r="NFD102" s="1013"/>
      <c r="NFE102" s="1601"/>
      <c r="NFF102" s="215"/>
      <c r="NFG102" s="1013"/>
      <c r="NFH102" s="1601"/>
      <c r="NFI102" s="215"/>
      <c r="NFJ102" s="1013"/>
      <c r="NFK102" s="1601"/>
      <c r="NFL102" s="215"/>
      <c r="NFM102" s="1013"/>
      <c r="NFN102" s="1601"/>
      <c r="NFO102" s="215"/>
      <c r="NFP102" s="1013"/>
      <c r="NFQ102" s="1601"/>
      <c r="NFR102" s="215"/>
      <c r="NFS102" s="1013"/>
      <c r="NFT102" s="1601"/>
      <c r="NFU102" s="215"/>
      <c r="NFV102" s="1013"/>
      <c r="NFW102" s="1601"/>
      <c r="NFX102" s="215"/>
      <c r="NFY102" s="1013"/>
      <c r="NFZ102" s="1601"/>
      <c r="NGA102" s="215"/>
      <c r="NGB102" s="1013"/>
      <c r="NGC102" s="1601"/>
      <c r="NGD102" s="215"/>
      <c r="NGE102" s="1013"/>
      <c r="NGF102" s="1601"/>
      <c r="NGG102" s="215"/>
      <c r="NGH102" s="1013"/>
      <c r="NGI102" s="1601"/>
      <c r="NGJ102" s="215"/>
      <c r="NGK102" s="1013"/>
      <c r="NGL102" s="1601"/>
      <c r="NGM102" s="215"/>
      <c r="NGN102" s="1013"/>
      <c r="NGO102" s="1601"/>
      <c r="NGP102" s="215"/>
      <c r="NGQ102" s="1013"/>
      <c r="NGR102" s="1601"/>
      <c r="NGS102" s="215"/>
      <c r="NGT102" s="1013"/>
      <c r="NGU102" s="1601"/>
      <c r="NGV102" s="215"/>
      <c r="NGW102" s="1013"/>
      <c r="NGX102" s="1601"/>
      <c r="NGY102" s="215"/>
      <c r="NGZ102" s="1013"/>
      <c r="NHA102" s="1601"/>
      <c r="NHB102" s="215"/>
      <c r="NHC102" s="1013"/>
      <c r="NHD102" s="1601"/>
      <c r="NHE102" s="215"/>
      <c r="NHF102" s="1013"/>
      <c r="NHG102" s="1601"/>
      <c r="NHH102" s="215"/>
      <c r="NHI102" s="1013"/>
      <c r="NHJ102" s="1601"/>
      <c r="NHK102" s="215"/>
      <c r="NHL102" s="1013"/>
      <c r="NHM102" s="1601"/>
      <c r="NHN102" s="215"/>
      <c r="NHO102" s="1013"/>
      <c r="NHP102" s="1601"/>
      <c r="NHQ102" s="215"/>
      <c r="NHR102" s="1013"/>
      <c r="NHS102" s="1601"/>
      <c r="NHT102" s="215"/>
      <c r="NHU102" s="1013"/>
      <c r="NHV102" s="1601"/>
      <c r="NHW102" s="215"/>
      <c r="NHX102" s="1013"/>
      <c r="NHY102" s="1601"/>
      <c r="NHZ102" s="215"/>
      <c r="NIA102" s="1013"/>
      <c r="NIB102" s="1601"/>
      <c r="NIC102" s="215"/>
      <c r="NID102" s="1013"/>
      <c r="NIE102" s="1601"/>
      <c r="NIF102" s="215"/>
      <c r="NIG102" s="1013"/>
      <c r="NIH102" s="1601"/>
      <c r="NII102" s="215"/>
      <c r="NIJ102" s="1013"/>
      <c r="NIK102" s="1601"/>
      <c r="NIL102" s="215"/>
      <c r="NIM102" s="1013"/>
      <c r="NIN102" s="1601"/>
      <c r="NIO102" s="215"/>
      <c r="NIP102" s="1013"/>
      <c r="NIQ102" s="1601"/>
      <c r="NIR102" s="215"/>
      <c r="NIS102" s="1013"/>
      <c r="NIT102" s="1601"/>
      <c r="NIU102" s="215"/>
      <c r="NIV102" s="1013"/>
      <c r="NIW102" s="1601"/>
      <c r="NIX102" s="215"/>
      <c r="NIY102" s="1013"/>
      <c r="NIZ102" s="1601"/>
      <c r="NJA102" s="215"/>
      <c r="NJB102" s="1013"/>
      <c r="NJC102" s="1601"/>
      <c r="NJD102" s="215"/>
      <c r="NJE102" s="1013"/>
      <c r="NJF102" s="1601"/>
      <c r="NJG102" s="215"/>
      <c r="NJH102" s="1013"/>
      <c r="NJI102" s="1601"/>
      <c r="NJJ102" s="215"/>
      <c r="NJK102" s="1013"/>
      <c r="NJL102" s="1601"/>
      <c r="NJM102" s="215"/>
      <c r="NJN102" s="1013"/>
      <c r="NJO102" s="1601"/>
      <c r="NJP102" s="215"/>
      <c r="NJQ102" s="1013"/>
      <c r="NJR102" s="1601"/>
      <c r="NJS102" s="215"/>
      <c r="NJT102" s="1013"/>
      <c r="NJU102" s="1601"/>
      <c r="NJV102" s="215"/>
      <c r="NJW102" s="1013"/>
      <c r="NJX102" s="1601"/>
      <c r="NJY102" s="215"/>
      <c r="NJZ102" s="1013"/>
      <c r="NKA102" s="1601"/>
      <c r="NKB102" s="215"/>
      <c r="NKC102" s="1013"/>
      <c r="NKD102" s="1601"/>
      <c r="NKE102" s="215"/>
      <c r="NKF102" s="1013"/>
      <c r="NKG102" s="1601"/>
      <c r="NKH102" s="215"/>
      <c r="NKI102" s="1013"/>
      <c r="NKJ102" s="1601"/>
      <c r="NKK102" s="215"/>
      <c r="NKL102" s="1013"/>
      <c r="NKM102" s="1601"/>
      <c r="NKN102" s="215"/>
      <c r="NKO102" s="1013"/>
      <c r="NKP102" s="1601"/>
      <c r="NKQ102" s="215"/>
      <c r="NKR102" s="1013"/>
      <c r="NKS102" s="1601"/>
      <c r="NKT102" s="215"/>
      <c r="NKU102" s="1013"/>
      <c r="NKV102" s="1601"/>
      <c r="NKW102" s="215"/>
      <c r="NKX102" s="1013"/>
      <c r="NKY102" s="1601"/>
      <c r="NKZ102" s="215"/>
      <c r="NLA102" s="1013"/>
      <c r="NLB102" s="1601"/>
      <c r="NLC102" s="215"/>
      <c r="NLD102" s="1013"/>
      <c r="NLE102" s="1601"/>
      <c r="NLF102" s="215"/>
      <c r="NLG102" s="1013"/>
      <c r="NLH102" s="1601"/>
      <c r="NLI102" s="215"/>
      <c r="NLJ102" s="1013"/>
      <c r="NLK102" s="1601"/>
      <c r="NLL102" s="215"/>
      <c r="NLM102" s="1013"/>
      <c r="NLN102" s="1601"/>
      <c r="NLO102" s="215"/>
      <c r="NLP102" s="1013"/>
      <c r="NLQ102" s="1601"/>
      <c r="NLR102" s="215"/>
      <c r="NLS102" s="1013"/>
      <c r="NLT102" s="1601"/>
      <c r="NLU102" s="215"/>
      <c r="NLV102" s="1013"/>
      <c r="NLW102" s="1601"/>
      <c r="NLX102" s="215"/>
      <c r="NLY102" s="1013"/>
      <c r="NLZ102" s="1601"/>
      <c r="NMA102" s="215"/>
      <c r="NMB102" s="1013"/>
      <c r="NMC102" s="1601"/>
      <c r="NMD102" s="215"/>
      <c r="NME102" s="1013"/>
      <c r="NMF102" s="1601"/>
      <c r="NMG102" s="215"/>
      <c r="NMH102" s="1013"/>
      <c r="NMI102" s="1601"/>
      <c r="NMJ102" s="215"/>
      <c r="NMK102" s="1013"/>
      <c r="NML102" s="1601"/>
      <c r="NMM102" s="215"/>
      <c r="NMN102" s="1013"/>
      <c r="NMO102" s="1601"/>
      <c r="NMP102" s="215"/>
      <c r="NMQ102" s="1013"/>
      <c r="NMR102" s="1601"/>
      <c r="NMS102" s="215"/>
      <c r="NMT102" s="1013"/>
      <c r="NMU102" s="1601"/>
      <c r="NMV102" s="215"/>
      <c r="NMW102" s="1013"/>
      <c r="NMX102" s="1601"/>
      <c r="NMY102" s="215"/>
      <c r="NMZ102" s="1013"/>
      <c r="NNA102" s="1601"/>
      <c r="NNB102" s="215"/>
      <c r="NNC102" s="1013"/>
      <c r="NND102" s="1601"/>
      <c r="NNE102" s="215"/>
      <c r="NNF102" s="1013"/>
      <c r="NNG102" s="1601"/>
      <c r="NNH102" s="215"/>
      <c r="NNI102" s="1013"/>
      <c r="NNJ102" s="1601"/>
      <c r="NNK102" s="215"/>
      <c r="NNL102" s="1013"/>
      <c r="NNM102" s="1601"/>
      <c r="NNN102" s="215"/>
      <c r="NNO102" s="1013"/>
      <c r="NNP102" s="1601"/>
      <c r="NNQ102" s="215"/>
      <c r="NNR102" s="1013"/>
      <c r="NNS102" s="1601"/>
      <c r="NNT102" s="215"/>
      <c r="NNU102" s="1013"/>
      <c r="NNV102" s="1601"/>
      <c r="NNW102" s="215"/>
      <c r="NNX102" s="1013"/>
      <c r="NNY102" s="1601"/>
      <c r="NNZ102" s="215"/>
      <c r="NOA102" s="1013"/>
      <c r="NOB102" s="1601"/>
      <c r="NOC102" s="215"/>
      <c r="NOD102" s="1013"/>
      <c r="NOE102" s="1601"/>
      <c r="NOF102" s="215"/>
      <c r="NOG102" s="1013"/>
      <c r="NOH102" s="1601"/>
      <c r="NOI102" s="215"/>
      <c r="NOJ102" s="1013"/>
      <c r="NOK102" s="1601"/>
      <c r="NOL102" s="215"/>
      <c r="NOM102" s="1013"/>
      <c r="NON102" s="1601"/>
      <c r="NOO102" s="215"/>
      <c r="NOP102" s="1013"/>
      <c r="NOQ102" s="1601"/>
      <c r="NOR102" s="215"/>
      <c r="NOS102" s="1013"/>
      <c r="NOT102" s="1601"/>
      <c r="NOU102" s="215"/>
      <c r="NOV102" s="1013"/>
      <c r="NOW102" s="1601"/>
      <c r="NOX102" s="215"/>
      <c r="NOY102" s="1013"/>
      <c r="NOZ102" s="1601"/>
      <c r="NPA102" s="215"/>
      <c r="NPB102" s="1013"/>
      <c r="NPC102" s="1601"/>
      <c r="NPD102" s="215"/>
      <c r="NPE102" s="1013"/>
      <c r="NPF102" s="1601"/>
      <c r="NPG102" s="215"/>
      <c r="NPH102" s="1013"/>
      <c r="NPI102" s="1601"/>
      <c r="NPJ102" s="215"/>
      <c r="NPK102" s="1013"/>
      <c r="NPL102" s="1601"/>
      <c r="NPM102" s="215"/>
      <c r="NPN102" s="1013"/>
      <c r="NPO102" s="1601"/>
      <c r="NPP102" s="215"/>
      <c r="NPQ102" s="1013"/>
      <c r="NPR102" s="1601"/>
      <c r="NPS102" s="215"/>
      <c r="NPT102" s="1013"/>
      <c r="NPU102" s="1601"/>
      <c r="NPV102" s="215"/>
      <c r="NPW102" s="1013"/>
      <c r="NPX102" s="1601"/>
      <c r="NPY102" s="215"/>
      <c r="NPZ102" s="1013"/>
      <c r="NQA102" s="1601"/>
      <c r="NQB102" s="215"/>
      <c r="NQC102" s="1013"/>
      <c r="NQD102" s="1601"/>
      <c r="NQE102" s="215"/>
      <c r="NQF102" s="1013"/>
      <c r="NQG102" s="1601"/>
      <c r="NQH102" s="215"/>
      <c r="NQI102" s="1013"/>
      <c r="NQJ102" s="1601"/>
      <c r="NQK102" s="215"/>
      <c r="NQL102" s="1013"/>
      <c r="NQM102" s="1601"/>
      <c r="NQN102" s="215"/>
      <c r="NQO102" s="1013"/>
      <c r="NQP102" s="1601"/>
      <c r="NQQ102" s="215"/>
      <c r="NQR102" s="1013"/>
      <c r="NQS102" s="1601"/>
      <c r="NQT102" s="215"/>
      <c r="NQU102" s="1013"/>
      <c r="NQV102" s="1601"/>
      <c r="NQW102" s="215"/>
      <c r="NQX102" s="1013"/>
      <c r="NQY102" s="1601"/>
      <c r="NQZ102" s="215"/>
      <c r="NRA102" s="1013"/>
      <c r="NRB102" s="1601"/>
      <c r="NRC102" s="215"/>
      <c r="NRD102" s="1013"/>
      <c r="NRE102" s="1601"/>
      <c r="NRF102" s="215"/>
      <c r="NRG102" s="1013"/>
      <c r="NRH102" s="1601"/>
      <c r="NRI102" s="215"/>
      <c r="NRJ102" s="1013"/>
      <c r="NRK102" s="1601"/>
      <c r="NRL102" s="215"/>
      <c r="NRM102" s="1013"/>
      <c r="NRN102" s="1601"/>
      <c r="NRO102" s="215"/>
      <c r="NRP102" s="1013"/>
      <c r="NRQ102" s="1601"/>
      <c r="NRR102" s="215"/>
      <c r="NRS102" s="1013"/>
      <c r="NRT102" s="1601"/>
      <c r="NRU102" s="215"/>
      <c r="NRV102" s="1013"/>
      <c r="NRW102" s="1601"/>
      <c r="NRX102" s="215"/>
      <c r="NRY102" s="1013"/>
      <c r="NRZ102" s="1601"/>
      <c r="NSA102" s="215"/>
      <c r="NSB102" s="1013"/>
      <c r="NSC102" s="1601"/>
      <c r="NSD102" s="215"/>
      <c r="NSE102" s="1013"/>
      <c r="NSF102" s="1601"/>
      <c r="NSG102" s="215"/>
      <c r="NSH102" s="1013"/>
      <c r="NSI102" s="1601"/>
      <c r="NSJ102" s="215"/>
      <c r="NSK102" s="1013"/>
      <c r="NSL102" s="1601"/>
      <c r="NSM102" s="215"/>
      <c r="NSN102" s="1013"/>
      <c r="NSO102" s="1601"/>
      <c r="NSP102" s="215"/>
      <c r="NSQ102" s="1013"/>
      <c r="NSR102" s="1601"/>
      <c r="NSS102" s="215"/>
      <c r="NST102" s="1013"/>
      <c r="NSU102" s="1601"/>
      <c r="NSV102" s="215"/>
      <c r="NSW102" s="1013"/>
      <c r="NSX102" s="1601"/>
      <c r="NSY102" s="215"/>
      <c r="NSZ102" s="1013"/>
      <c r="NTA102" s="1601"/>
      <c r="NTB102" s="215"/>
      <c r="NTC102" s="1013"/>
      <c r="NTD102" s="1601"/>
      <c r="NTE102" s="215"/>
      <c r="NTF102" s="1013"/>
      <c r="NTG102" s="1601"/>
      <c r="NTH102" s="215"/>
      <c r="NTI102" s="1013"/>
      <c r="NTJ102" s="1601"/>
      <c r="NTK102" s="215"/>
      <c r="NTL102" s="1013"/>
      <c r="NTM102" s="1601"/>
      <c r="NTN102" s="215"/>
      <c r="NTO102" s="1013"/>
      <c r="NTP102" s="1601"/>
      <c r="NTQ102" s="215"/>
      <c r="NTR102" s="1013"/>
      <c r="NTS102" s="1601"/>
      <c r="NTT102" s="215"/>
      <c r="NTU102" s="1013"/>
      <c r="NTV102" s="1601"/>
      <c r="NTW102" s="215"/>
      <c r="NTX102" s="1013"/>
      <c r="NTY102" s="1601"/>
      <c r="NTZ102" s="215"/>
      <c r="NUA102" s="1013"/>
      <c r="NUB102" s="1601"/>
      <c r="NUC102" s="215"/>
      <c r="NUD102" s="1013"/>
      <c r="NUE102" s="1601"/>
      <c r="NUF102" s="215"/>
      <c r="NUG102" s="1013"/>
      <c r="NUH102" s="1601"/>
      <c r="NUI102" s="215"/>
      <c r="NUJ102" s="1013"/>
      <c r="NUK102" s="1601"/>
      <c r="NUL102" s="215"/>
      <c r="NUM102" s="1013"/>
      <c r="NUN102" s="1601"/>
      <c r="NUO102" s="215"/>
      <c r="NUP102" s="1013"/>
      <c r="NUQ102" s="1601"/>
      <c r="NUR102" s="215"/>
      <c r="NUS102" s="1013"/>
      <c r="NUT102" s="1601"/>
      <c r="NUU102" s="215"/>
      <c r="NUV102" s="1013"/>
      <c r="NUW102" s="1601"/>
      <c r="NUX102" s="215"/>
      <c r="NUY102" s="1013"/>
      <c r="NUZ102" s="1601"/>
      <c r="NVA102" s="215"/>
      <c r="NVB102" s="1013"/>
      <c r="NVC102" s="1601"/>
      <c r="NVD102" s="215"/>
      <c r="NVE102" s="1013"/>
      <c r="NVF102" s="1601"/>
      <c r="NVG102" s="215"/>
      <c r="NVH102" s="1013"/>
      <c r="NVI102" s="1601"/>
      <c r="NVJ102" s="215"/>
      <c r="NVK102" s="1013"/>
      <c r="NVL102" s="1601"/>
      <c r="NVM102" s="215"/>
      <c r="NVN102" s="1013"/>
      <c r="NVO102" s="1601"/>
      <c r="NVP102" s="215"/>
      <c r="NVQ102" s="1013"/>
      <c r="NVR102" s="1601"/>
      <c r="NVS102" s="215"/>
      <c r="NVT102" s="1013"/>
      <c r="NVU102" s="1601"/>
      <c r="NVV102" s="215"/>
      <c r="NVW102" s="1013"/>
      <c r="NVX102" s="1601"/>
      <c r="NVY102" s="215"/>
      <c r="NVZ102" s="1013"/>
      <c r="NWA102" s="1601"/>
      <c r="NWB102" s="215"/>
      <c r="NWC102" s="1013"/>
      <c r="NWD102" s="1601"/>
      <c r="NWE102" s="215"/>
      <c r="NWF102" s="1013"/>
      <c r="NWG102" s="1601"/>
      <c r="NWH102" s="215"/>
      <c r="NWI102" s="1013"/>
      <c r="NWJ102" s="1601"/>
      <c r="NWK102" s="215"/>
      <c r="NWL102" s="1013"/>
      <c r="NWM102" s="1601"/>
      <c r="NWN102" s="215"/>
      <c r="NWO102" s="1013"/>
      <c r="NWP102" s="1601"/>
      <c r="NWQ102" s="215"/>
      <c r="NWR102" s="1013"/>
      <c r="NWS102" s="1601"/>
      <c r="NWT102" s="215"/>
      <c r="NWU102" s="1013"/>
      <c r="NWV102" s="1601"/>
      <c r="NWW102" s="215"/>
      <c r="NWX102" s="1013"/>
      <c r="NWY102" s="1601"/>
      <c r="NWZ102" s="215"/>
      <c r="NXA102" s="1013"/>
      <c r="NXB102" s="1601"/>
      <c r="NXC102" s="215"/>
      <c r="NXD102" s="1013"/>
      <c r="NXE102" s="1601"/>
      <c r="NXF102" s="215"/>
      <c r="NXG102" s="1013"/>
      <c r="NXH102" s="1601"/>
      <c r="NXI102" s="215"/>
      <c r="NXJ102" s="1013"/>
      <c r="NXK102" s="1601"/>
      <c r="NXL102" s="215"/>
      <c r="NXM102" s="1013"/>
      <c r="NXN102" s="1601"/>
      <c r="NXO102" s="215"/>
      <c r="NXP102" s="1013"/>
      <c r="NXQ102" s="1601"/>
      <c r="NXR102" s="215"/>
      <c r="NXS102" s="1013"/>
      <c r="NXT102" s="1601"/>
      <c r="NXU102" s="215"/>
      <c r="NXV102" s="1013"/>
      <c r="NXW102" s="1601"/>
      <c r="NXX102" s="215"/>
      <c r="NXY102" s="1013"/>
      <c r="NXZ102" s="1601"/>
      <c r="NYA102" s="215"/>
      <c r="NYB102" s="1013"/>
      <c r="NYC102" s="1601"/>
      <c r="NYD102" s="215"/>
      <c r="NYE102" s="1013"/>
      <c r="NYF102" s="1601"/>
      <c r="NYG102" s="215"/>
      <c r="NYH102" s="1013"/>
      <c r="NYI102" s="1601"/>
      <c r="NYJ102" s="215"/>
      <c r="NYK102" s="1013"/>
      <c r="NYL102" s="1601"/>
      <c r="NYM102" s="215"/>
      <c r="NYN102" s="1013"/>
      <c r="NYO102" s="1601"/>
      <c r="NYP102" s="215"/>
      <c r="NYQ102" s="1013"/>
      <c r="NYR102" s="1601"/>
      <c r="NYS102" s="215"/>
      <c r="NYT102" s="1013"/>
      <c r="NYU102" s="1601"/>
      <c r="NYV102" s="215"/>
      <c r="NYW102" s="1013"/>
      <c r="NYX102" s="1601"/>
      <c r="NYY102" s="215"/>
      <c r="NYZ102" s="1013"/>
      <c r="NZA102" s="1601"/>
      <c r="NZB102" s="215"/>
      <c r="NZC102" s="1013"/>
      <c r="NZD102" s="1601"/>
      <c r="NZE102" s="215"/>
      <c r="NZF102" s="1013"/>
      <c r="NZG102" s="1601"/>
      <c r="NZH102" s="215"/>
      <c r="NZI102" s="1013"/>
      <c r="NZJ102" s="1601"/>
      <c r="NZK102" s="215"/>
      <c r="NZL102" s="1013"/>
      <c r="NZM102" s="1601"/>
      <c r="NZN102" s="215"/>
      <c r="NZO102" s="1013"/>
      <c r="NZP102" s="1601"/>
      <c r="NZQ102" s="215"/>
      <c r="NZR102" s="1013"/>
      <c r="NZS102" s="1601"/>
      <c r="NZT102" s="215"/>
      <c r="NZU102" s="1013"/>
      <c r="NZV102" s="1601"/>
      <c r="NZW102" s="215"/>
      <c r="NZX102" s="1013"/>
      <c r="NZY102" s="1601"/>
      <c r="NZZ102" s="215"/>
      <c r="OAA102" s="1013"/>
      <c r="OAB102" s="1601"/>
      <c r="OAC102" s="215"/>
      <c r="OAD102" s="1013"/>
      <c r="OAE102" s="1601"/>
      <c r="OAF102" s="215"/>
      <c r="OAG102" s="1013"/>
      <c r="OAH102" s="1601"/>
      <c r="OAI102" s="215"/>
      <c r="OAJ102" s="1013"/>
      <c r="OAK102" s="1601"/>
      <c r="OAL102" s="215"/>
      <c r="OAM102" s="1013"/>
      <c r="OAN102" s="1601"/>
      <c r="OAO102" s="215"/>
      <c r="OAP102" s="1013"/>
      <c r="OAQ102" s="1601"/>
      <c r="OAR102" s="215"/>
      <c r="OAS102" s="1013"/>
      <c r="OAT102" s="1601"/>
      <c r="OAU102" s="215"/>
      <c r="OAV102" s="1013"/>
      <c r="OAW102" s="1601"/>
      <c r="OAX102" s="215"/>
      <c r="OAY102" s="1013"/>
      <c r="OAZ102" s="1601"/>
      <c r="OBA102" s="215"/>
      <c r="OBB102" s="1013"/>
      <c r="OBC102" s="1601"/>
      <c r="OBD102" s="215"/>
      <c r="OBE102" s="1013"/>
      <c r="OBF102" s="1601"/>
      <c r="OBG102" s="215"/>
      <c r="OBH102" s="1013"/>
      <c r="OBI102" s="1601"/>
      <c r="OBJ102" s="215"/>
      <c r="OBK102" s="1013"/>
      <c r="OBL102" s="1601"/>
      <c r="OBM102" s="215"/>
      <c r="OBN102" s="1013"/>
      <c r="OBO102" s="1601"/>
      <c r="OBP102" s="215"/>
      <c r="OBQ102" s="1013"/>
      <c r="OBR102" s="1601"/>
      <c r="OBS102" s="215"/>
      <c r="OBT102" s="1013"/>
      <c r="OBU102" s="1601"/>
      <c r="OBV102" s="215"/>
      <c r="OBW102" s="1013"/>
      <c r="OBX102" s="1601"/>
      <c r="OBY102" s="215"/>
      <c r="OBZ102" s="1013"/>
      <c r="OCA102" s="1601"/>
      <c r="OCB102" s="215"/>
      <c r="OCC102" s="1013"/>
      <c r="OCD102" s="1601"/>
      <c r="OCE102" s="215"/>
      <c r="OCF102" s="1013"/>
      <c r="OCG102" s="1601"/>
      <c r="OCH102" s="215"/>
      <c r="OCI102" s="1013"/>
      <c r="OCJ102" s="1601"/>
      <c r="OCK102" s="215"/>
      <c r="OCL102" s="1013"/>
      <c r="OCM102" s="1601"/>
      <c r="OCN102" s="215"/>
      <c r="OCO102" s="1013"/>
      <c r="OCP102" s="1601"/>
      <c r="OCQ102" s="215"/>
      <c r="OCR102" s="1013"/>
      <c r="OCS102" s="1601"/>
      <c r="OCT102" s="215"/>
      <c r="OCU102" s="1013"/>
      <c r="OCV102" s="1601"/>
      <c r="OCW102" s="215"/>
      <c r="OCX102" s="1013"/>
      <c r="OCY102" s="1601"/>
      <c r="OCZ102" s="215"/>
      <c r="ODA102" s="1013"/>
      <c r="ODB102" s="1601"/>
      <c r="ODC102" s="215"/>
      <c r="ODD102" s="1013"/>
      <c r="ODE102" s="1601"/>
      <c r="ODF102" s="215"/>
      <c r="ODG102" s="1013"/>
      <c r="ODH102" s="1601"/>
      <c r="ODI102" s="215"/>
      <c r="ODJ102" s="1013"/>
      <c r="ODK102" s="1601"/>
      <c r="ODL102" s="215"/>
      <c r="ODM102" s="1013"/>
      <c r="ODN102" s="1601"/>
      <c r="ODO102" s="215"/>
      <c r="ODP102" s="1013"/>
      <c r="ODQ102" s="1601"/>
      <c r="ODR102" s="215"/>
      <c r="ODS102" s="1013"/>
      <c r="ODT102" s="1601"/>
      <c r="ODU102" s="215"/>
      <c r="ODV102" s="1013"/>
      <c r="ODW102" s="1601"/>
      <c r="ODX102" s="215"/>
      <c r="ODY102" s="1013"/>
      <c r="ODZ102" s="1601"/>
      <c r="OEA102" s="215"/>
      <c r="OEB102" s="1013"/>
      <c r="OEC102" s="1601"/>
      <c r="OED102" s="215"/>
      <c r="OEE102" s="1013"/>
      <c r="OEF102" s="1601"/>
      <c r="OEG102" s="215"/>
      <c r="OEH102" s="1013"/>
      <c r="OEI102" s="1601"/>
      <c r="OEJ102" s="215"/>
      <c r="OEK102" s="1013"/>
      <c r="OEL102" s="1601"/>
      <c r="OEM102" s="215"/>
      <c r="OEN102" s="1013"/>
      <c r="OEO102" s="1601"/>
      <c r="OEP102" s="215"/>
      <c r="OEQ102" s="1013"/>
      <c r="OER102" s="1601"/>
      <c r="OES102" s="215"/>
      <c r="OET102" s="1013"/>
      <c r="OEU102" s="1601"/>
      <c r="OEV102" s="215"/>
      <c r="OEW102" s="1013"/>
      <c r="OEX102" s="1601"/>
      <c r="OEY102" s="215"/>
      <c r="OEZ102" s="1013"/>
      <c r="OFA102" s="1601"/>
      <c r="OFB102" s="215"/>
      <c r="OFC102" s="1013"/>
      <c r="OFD102" s="1601"/>
      <c r="OFE102" s="215"/>
      <c r="OFF102" s="1013"/>
      <c r="OFG102" s="1601"/>
      <c r="OFH102" s="215"/>
      <c r="OFI102" s="1013"/>
      <c r="OFJ102" s="1601"/>
      <c r="OFK102" s="215"/>
      <c r="OFL102" s="1013"/>
      <c r="OFM102" s="1601"/>
      <c r="OFN102" s="215"/>
      <c r="OFO102" s="1013"/>
      <c r="OFP102" s="1601"/>
      <c r="OFQ102" s="215"/>
      <c r="OFR102" s="1013"/>
      <c r="OFS102" s="1601"/>
      <c r="OFT102" s="215"/>
      <c r="OFU102" s="1013"/>
      <c r="OFV102" s="1601"/>
      <c r="OFW102" s="215"/>
      <c r="OFX102" s="1013"/>
      <c r="OFY102" s="1601"/>
      <c r="OFZ102" s="215"/>
      <c r="OGA102" s="1013"/>
      <c r="OGB102" s="1601"/>
      <c r="OGC102" s="215"/>
      <c r="OGD102" s="1013"/>
      <c r="OGE102" s="1601"/>
      <c r="OGF102" s="215"/>
      <c r="OGG102" s="1013"/>
      <c r="OGH102" s="1601"/>
      <c r="OGI102" s="215"/>
      <c r="OGJ102" s="1013"/>
      <c r="OGK102" s="1601"/>
      <c r="OGL102" s="215"/>
      <c r="OGM102" s="1013"/>
      <c r="OGN102" s="1601"/>
      <c r="OGO102" s="215"/>
      <c r="OGP102" s="1013"/>
      <c r="OGQ102" s="1601"/>
      <c r="OGR102" s="215"/>
      <c r="OGS102" s="1013"/>
      <c r="OGT102" s="1601"/>
      <c r="OGU102" s="215"/>
      <c r="OGV102" s="1013"/>
      <c r="OGW102" s="1601"/>
      <c r="OGX102" s="215"/>
      <c r="OGY102" s="1013"/>
      <c r="OGZ102" s="1601"/>
      <c r="OHA102" s="215"/>
      <c r="OHB102" s="1013"/>
      <c r="OHC102" s="1601"/>
      <c r="OHD102" s="215"/>
      <c r="OHE102" s="1013"/>
      <c r="OHF102" s="1601"/>
      <c r="OHG102" s="215"/>
      <c r="OHH102" s="1013"/>
      <c r="OHI102" s="1601"/>
      <c r="OHJ102" s="215"/>
      <c r="OHK102" s="1013"/>
      <c r="OHL102" s="1601"/>
      <c r="OHM102" s="215"/>
      <c r="OHN102" s="1013"/>
      <c r="OHO102" s="1601"/>
      <c r="OHP102" s="215"/>
      <c r="OHQ102" s="1013"/>
      <c r="OHR102" s="1601"/>
      <c r="OHS102" s="215"/>
      <c r="OHT102" s="1013"/>
      <c r="OHU102" s="1601"/>
      <c r="OHV102" s="215"/>
      <c r="OHW102" s="1013"/>
      <c r="OHX102" s="1601"/>
      <c r="OHY102" s="215"/>
      <c r="OHZ102" s="1013"/>
      <c r="OIA102" s="1601"/>
      <c r="OIB102" s="215"/>
      <c r="OIC102" s="1013"/>
      <c r="OID102" s="1601"/>
      <c r="OIE102" s="215"/>
      <c r="OIF102" s="1013"/>
      <c r="OIG102" s="1601"/>
      <c r="OIH102" s="215"/>
      <c r="OII102" s="1013"/>
      <c r="OIJ102" s="1601"/>
      <c r="OIK102" s="215"/>
      <c r="OIL102" s="1013"/>
      <c r="OIM102" s="1601"/>
      <c r="OIN102" s="215"/>
      <c r="OIO102" s="1013"/>
      <c r="OIP102" s="1601"/>
      <c r="OIQ102" s="215"/>
      <c r="OIR102" s="1013"/>
      <c r="OIS102" s="1601"/>
      <c r="OIT102" s="215"/>
      <c r="OIU102" s="1013"/>
      <c r="OIV102" s="1601"/>
      <c r="OIW102" s="215"/>
      <c r="OIX102" s="1013"/>
      <c r="OIY102" s="1601"/>
      <c r="OIZ102" s="215"/>
      <c r="OJA102" s="1013"/>
      <c r="OJB102" s="1601"/>
      <c r="OJC102" s="215"/>
      <c r="OJD102" s="1013"/>
      <c r="OJE102" s="1601"/>
      <c r="OJF102" s="215"/>
      <c r="OJG102" s="1013"/>
      <c r="OJH102" s="1601"/>
      <c r="OJI102" s="215"/>
      <c r="OJJ102" s="1013"/>
      <c r="OJK102" s="1601"/>
      <c r="OJL102" s="215"/>
      <c r="OJM102" s="1013"/>
      <c r="OJN102" s="1601"/>
      <c r="OJO102" s="215"/>
      <c r="OJP102" s="1013"/>
      <c r="OJQ102" s="1601"/>
      <c r="OJR102" s="215"/>
      <c r="OJS102" s="1013"/>
      <c r="OJT102" s="1601"/>
      <c r="OJU102" s="215"/>
      <c r="OJV102" s="1013"/>
      <c r="OJW102" s="1601"/>
      <c r="OJX102" s="215"/>
      <c r="OJY102" s="1013"/>
      <c r="OJZ102" s="1601"/>
      <c r="OKA102" s="215"/>
      <c r="OKB102" s="1013"/>
      <c r="OKC102" s="1601"/>
      <c r="OKD102" s="215"/>
      <c r="OKE102" s="1013"/>
      <c r="OKF102" s="1601"/>
      <c r="OKG102" s="215"/>
      <c r="OKH102" s="1013"/>
      <c r="OKI102" s="1601"/>
      <c r="OKJ102" s="215"/>
      <c r="OKK102" s="1013"/>
      <c r="OKL102" s="1601"/>
      <c r="OKM102" s="215"/>
      <c r="OKN102" s="1013"/>
      <c r="OKO102" s="1601"/>
      <c r="OKP102" s="215"/>
      <c r="OKQ102" s="1013"/>
      <c r="OKR102" s="1601"/>
      <c r="OKS102" s="215"/>
      <c r="OKT102" s="1013"/>
      <c r="OKU102" s="1601"/>
      <c r="OKV102" s="215"/>
      <c r="OKW102" s="1013"/>
      <c r="OKX102" s="1601"/>
      <c r="OKY102" s="215"/>
      <c r="OKZ102" s="1013"/>
      <c r="OLA102" s="1601"/>
      <c r="OLB102" s="215"/>
      <c r="OLC102" s="1013"/>
      <c r="OLD102" s="1601"/>
      <c r="OLE102" s="215"/>
      <c r="OLF102" s="1013"/>
      <c r="OLG102" s="1601"/>
      <c r="OLH102" s="215"/>
      <c r="OLI102" s="1013"/>
      <c r="OLJ102" s="1601"/>
      <c r="OLK102" s="215"/>
      <c r="OLL102" s="1013"/>
      <c r="OLM102" s="1601"/>
      <c r="OLN102" s="215"/>
      <c r="OLO102" s="1013"/>
      <c r="OLP102" s="1601"/>
      <c r="OLQ102" s="215"/>
      <c r="OLR102" s="1013"/>
      <c r="OLS102" s="1601"/>
      <c r="OLT102" s="215"/>
      <c r="OLU102" s="1013"/>
      <c r="OLV102" s="1601"/>
      <c r="OLW102" s="215"/>
      <c r="OLX102" s="1013"/>
      <c r="OLY102" s="1601"/>
      <c r="OLZ102" s="215"/>
      <c r="OMA102" s="1013"/>
      <c r="OMB102" s="1601"/>
      <c r="OMC102" s="215"/>
      <c r="OMD102" s="1013"/>
      <c r="OME102" s="1601"/>
      <c r="OMF102" s="215"/>
      <c r="OMG102" s="1013"/>
      <c r="OMH102" s="1601"/>
      <c r="OMI102" s="215"/>
      <c r="OMJ102" s="1013"/>
      <c r="OMK102" s="1601"/>
      <c r="OML102" s="215"/>
      <c r="OMM102" s="1013"/>
      <c r="OMN102" s="1601"/>
      <c r="OMO102" s="215"/>
      <c r="OMP102" s="1013"/>
      <c r="OMQ102" s="1601"/>
      <c r="OMR102" s="215"/>
      <c r="OMS102" s="1013"/>
      <c r="OMT102" s="1601"/>
      <c r="OMU102" s="215"/>
      <c r="OMV102" s="1013"/>
      <c r="OMW102" s="1601"/>
      <c r="OMX102" s="215"/>
      <c r="OMY102" s="1013"/>
      <c r="OMZ102" s="1601"/>
      <c r="ONA102" s="215"/>
      <c r="ONB102" s="1013"/>
      <c r="ONC102" s="1601"/>
      <c r="OND102" s="215"/>
      <c r="ONE102" s="1013"/>
      <c r="ONF102" s="1601"/>
      <c r="ONG102" s="215"/>
      <c r="ONH102" s="1013"/>
      <c r="ONI102" s="1601"/>
      <c r="ONJ102" s="215"/>
      <c r="ONK102" s="1013"/>
      <c r="ONL102" s="1601"/>
      <c r="ONM102" s="215"/>
      <c r="ONN102" s="1013"/>
      <c r="ONO102" s="1601"/>
      <c r="ONP102" s="215"/>
      <c r="ONQ102" s="1013"/>
      <c r="ONR102" s="1601"/>
      <c r="ONS102" s="215"/>
      <c r="ONT102" s="1013"/>
      <c r="ONU102" s="1601"/>
      <c r="ONV102" s="215"/>
      <c r="ONW102" s="1013"/>
      <c r="ONX102" s="1601"/>
      <c r="ONY102" s="215"/>
      <c r="ONZ102" s="1013"/>
      <c r="OOA102" s="1601"/>
      <c r="OOB102" s="215"/>
      <c r="OOC102" s="1013"/>
      <c r="OOD102" s="1601"/>
      <c r="OOE102" s="215"/>
      <c r="OOF102" s="1013"/>
      <c r="OOG102" s="1601"/>
      <c r="OOH102" s="215"/>
      <c r="OOI102" s="1013"/>
      <c r="OOJ102" s="1601"/>
      <c r="OOK102" s="215"/>
      <c r="OOL102" s="1013"/>
      <c r="OOM102" s="1601"/>
      <c r="OON102" s="215"/>
      <c r="OOO102" s="1013"/>
      <c r="OOP102" s="1601"/>
      <c r="OOQ102" s="215"/>
      <c r="OOR102" s="1013"/>
      <c r="OOS102" s="1601"/>
      <c r="OOT102" s="215"/>
      <c r="OOU102" s="1013"/>
      <c r="OOV102" s="1601"/>
      <c r="OOW102" s="215"/>
      <c r="OOX102" s="1013"/>
      <c r="OOY102" s="1601"/>
      <c r="OOZ102" s="215"/>
      <c r="OPA102" s="1013"/>
      <c r="OPB102" s="1601"/>
      <c r="OPC102" s="215"/>
      <c r="OPD102" s="1013"/>
      <c r="OPE102" s="1601"/>
      <c r="OPF102" s="215"/>
      <c r="OPG102" s="1013"/>
      <c r="OPH102" s="1601"/>
      <c r="OPI102" s="215"/>
      <c r="OPJ102" s="1013"/>
      <c r="OPK102" s="1601"/>
      <c r="OPL102" s="215"/>
      <c r="OPM102" s="1013"/>
      <c r="OPN102" s="1601"/>
      <c r="OPO102" s="215"/>
      <c r="OPP102" s="1013"/>
      <c r="OPQ102" s="1601"/>
      <c r="OPR102" s="215"/>
      <c r="OPS102" s="1013"/>
      <c r="OPT102" s="1601"/>
      <c r="OPU102" s="215"/>
      <c r="OPV102" s="1013"/>
      <c r="OPW102" s="1601"/>
      <c r="OPX102" s="215"/>
      <c r="OPY102" s="1013"/>
      <c r="OPZ102" s="1601"/>
      <c r="OQA102" s="215"/>
      <c r="OQB102" s="1013"/>
      <c r="OQC102" s="1601"/>
      <c r="OQD102" s="215"/>
      <c r="OQE102" s="1013"/>
      <c r="OQF102" s="1601"/>
      <c r="OQG102" s="215"/>
      <c r="OQH102" s="1013"/>
      <c r="OQI102" s="1601"/>
      <c r="OQJ102" s="215"/>
      <c r="OQK102" s="1013"/>
      <c r="OQL102" s="1601"/>
      <c r="OQM102" s="215"/>
      <c r="OQN102" s="1013"/>
      <c r="OQO102" s="1601"/>
      <c r="OQP102" s="215"/>
      <c r="OQQ102" s="1013"/>
      <c r="OQR102" s="1601"/>
      <c r="OQS102" s="215"/>
      <c r="OQT102" s="1013"/>
      <c r="OQU102" s="1601"/>
      <c r="OQV102" s="215"/>
      <c r="OQW102" s="1013"/>
      <c r="OQX102" s="1601"/>
      <c r="OQY102" s="215"/>
      <c r="OQZ102" s="1013"/>
      <c r="ORA102" s="1601"/>
      <c r="ORB102" s="215"/>
      <c r="ORC102" s="1013"/>
      <c r="ORD102" s="1601"/>
      <c r="ORE102" s="215"/>
      <c r="ORF102" s="1013"/>
      <c r="ORG102" s="1601"/>
      <c r="ORH102" s="215"/>
      <c r="ORI102" s="1013"/>
      <c r="ORJ102" s="1601"/>
      <c r="ORK102" s="215"/>
      <c r="ORL102" s="1013"/>
      <c r="ORM102" s="1601"/>
      <c r="ORN102" s="215"/>
      <c r="ORO102" s="1013"/>
      <c r="ORP102" s="1601"/>
      <c r="ORQ102" s="215"/>
      <c r="ORR102" s="1013"/>
      <c r="ORS102" s="1601"/>
      <c r="ORT102" s="215"/>
      <c r="ORU102" s="1013"/>
      <c r="ORV102" s="1601"/>
      <c r="ORW102" s="215"/>
      <c r="ORX102" s="1013"/>
      <c r="ORY102" s="1601"/>
      <c r="ORZ102" s="215"/>
      <c r="OSA102" s="1013"/>
      <c r="OSB102" s="1601"/>
      <c r="OSC102" s="215"/>
      <c r="OSD102" s="1013"/>
      <c r="OSE102" s="1601"/>
      <c r="OSF102" s="215"/>
      <c r="OSG102" s="1013"/>
      <c r="OSH102" s="1601"/>
      <c r="OSI102" s="215"/>
      <c r="OSJ102" s="1013"/>
      <c r="OSK102" s="1601"/>
      <c r="OSL102" s="215"/>
      <c r="OSM102" s="1013"/>
      <c r="OSN102" s="1601"/>
      <c r="OSO102" s="215"/>
      <c r="OSP102" s="1013"/>
      <c r="OSQ102" s="1601"/>
      <c r="OSR102" s="215"/>
      <c r="OSS102" s="1013"/>
      <c r="OST102" s="1601"/>
      <c r="OSU102" s="215"/>
      <c r="OSV102" s="1013"/>
      <c r="OSW102" s="1601"/>
      <c r="OSX102" s="215"/>
      <c r="OSY102" s="1013"/>
      <c r="OSZ102" s="1601"/>
      <c r="OTA102" s="215"/>
      <c r="OTB102" s="1013"/>
      <c r="OTC102" s="1601"/>
      <c r="OTD102" s="215"/>
      <c r="OTE102" s="1013"/>
      <c r="OTF102" s="1601"/>
      <c r="OTG102" s="215"/>
      <c r="OTH102" s="1013"/>
      <c r="OTI102" s="1601"/>
      <c r="OTJ102" s="215"/>
      <c r="OTK102" s="1013"/>
      <c r="OTL102" s="1601"/>
      <c r="OTM102" s="215"/>
      <c r="OTN102" s="1013"/>
      <c r="OTO102" s="1601"/>
      <c r="OTP102" s="215"/>
      <c r="OTQ102" s="1013"/>
      <c r="OTR102" s="1601"/>
      <c r="OTS102" s="215"/>
      <c r="OTT102" s="1013"/>
      <c r="OTU102" s="1601"/>
      <c r="OTV102" s="215"/>
      <c r="OTW102" s="1013"/>
      <c r="OTX102" s="1601"/>
      <c r="OTY102" s="215"/>
      <c r="OTZ102" s="1013"/>
      <c r="OUA102" s="1601"/>
      <c r="OUB102" s="215"/>
      <c r="OUC102" s="1013"/>
      <c r="OUD102" s="1601"/>
      <c r="OUE102" s="215"/>
      <c r="OUF102" s="1013"/>
      <c r="OUG102" s="1601"/>
      <c r="OUH102" s="215"/>
      <c r="OUI102" s="1013"/>
      <c r="OUJ102" s="1601"/>
      <c r="OUK102" s="215"/>
      <c r="OUL102" s="1013"/>
      <c r="OUM102" s="1601"/>
      <c r="OUN102" s="215"/>
      <c r="OUO102" s="1013"/>
      <c r="OUP102" s="1601"/>
      <c r="OUQ102" s="215"/>
      <c r="OUR102" s="1013"/>
      <c r="OUS102" s="1601"/>
      <c r="OUT102" s="215"/>
      <c r="OUU102" s="1013"/>
      <c r="OUV102" s="1601"/>
      <c r="OUW102" s="215"/>
      <c r="OUX102" s="1013"/>
      <c r="OUY102" s="1601"/>
      <c r="OUZ102" s="215"/>
      <c r="OVA102" s="1013"/>
      <c r="OVB102" s="1601"/>
      <c r="OVC102" s="215"/>
      <c r="OVD102" s="1013"/>
      <c r="OVE102" s="1601"/>
      <c r="OVF102" s="215"/>
      <c r="OVG102" s="1013"/>
      <c r="OVH102" s="1601"/>
      <c r="OVI102" s="215"/>
      <c r="OVJ102" s="1013"/>
      <c r="OVK102" s="1601"/>
      <c r="OVL102" s="215"/>
      <c r="OVM102" s="1013"/>
      <c r="OVN102" s="1601"/>
      <c r="OVO102" s="215"/>
      <c r="OVP102" s="1013"/>
      <c r="OVQ102" s="1601"/>
      <c r="OVR102" s="215"/>
      <c r="OVS102" s="1013"/>
      <c r="OVT102" s="1601"/>
      <c r="OVU102" s="215"/>
      <c r="OVV102" s="1013"/>
      <c r="OVW102" s="1601"/>
      <c r="OVX102" s="215"/>
      <c r="OVY102" s="1013"/>
      <c r="OVZ102" s="1601"/>
      <c r="OWA102" s="215"/>
      <c r="OWB102" s="1013"/>
      <c r="OWC102" s="1601"/>
      <c r="OWD102" s="215"/>
      <c r="OWE102" s="1013"/>
      <c r="OWF102" s="1601"/>
      <c r="OWG102" s="215"/>
      <c r="OWH102" s="1013"/>
      <c r="OWI102" s="1601"/>
      <c r="OWJ102" s="215"/>
      <c r="OWK102" s="1013"/>
      <c r="OWL102" s="1601"/>
      <c r="OWM102" s="215"/>
      <c r="OWN102" s="1013"/>
      <c r="OWO102" s="1601"/>
      <c r="OWP102" s="215"/>
      <c r="OWQ102" s="1013"/>
      <c r="OWR102" s="1601"/>
      <c r="OWS102" s="215"/>
      <c r="OWT102" s="1013"/>
      <c r="OWU102" s="1601"/>
      <c r="OWV102" s="215"/>
      <c r="OWW102" s="1013"/>
      <c r="OWX102" s="1601"/>
      <c r="OWY102" s="215"/>
      <c r="OWZ102" s="1013"/>
      <c r="OXA102" s="1601"/>
      <c r="OXB102" s="215"/>
      <c r="OXC102" s="1013"/>
      <c r="OXD102" s="1601"/>
      <c r="OXE102" s="215"/>
      <c r="OXF102" s="1013"/>
      <c r="OXG102" s="1601"/>
      <c r="OXH102" s="215"/>
      <c r="OXI102" s="1013"/>
      <c r="OXJ102" s="1601"/>
      <c r="OXK102" s="215"/>
      <c r="OXL102" s="1013"/>
      <c r="OXM102" s="1601"/>
      <c r="OXN102" s="215"/>
      <c r="OXO102" s="1013"/>
      <c r="OXP102" s="1601"/>
      <c r="OXQ102" s="215"/>
      <c r="OXR102" s="1013"/>
      <c r="OXS102" s="1601"/>
      <c r="OXT102" s="215"/>
      <c r="OXU102" s="1013"/>
      <c r="OXV102" s="1601"/>
      <c r="OXW102" s="215"/>
      <c r="OXX102" s="1013"/>
      <c r="OXY102" s="1601"/>
      <c r="OXZ102" s="215"/>
      <c r="OYA102" s="1013"/>
      <c r="OYB102" s="1601"/>
      <c r="OYC102" s="215"/>
      <c r="OYD102" s="1013"/>
      <c r="OYE102" s="1601"/>
      <c r="OYF102" s="215"/>
      <c r="OYG102" s="1013"/>
      <c r="OYH102" s="1601"/>
      <c r="OYI102" s="215"/>
      <c r="OYJ102" s="1013"/>
      <c r="OYK102" s="1601"/>
      <c r="OYL102" s="215"/>
      <c r="OYM102" s="1013"/>
      <c r="OYN102" s="1601"/>
      <c r="OYO102" s="215"/>
      <c r="OYP102" s="1013"/>
      <c r="OYQ102" s="1601"/>
      <c r="OYR102" s="215"/>
      <c r="OYS102" s="1013"/>
      <c r="OYT102" s="1601"/>
      <c r="OYU102" s="215"/>
      <c r="OYV102" s="1013"/>
      <c r="OYW102" s="1601"/>
      <c r="OYX102" s="215"/>
      <c r="OYY102" s="1013"/>
      <c r="OYZ102" s="1601"/>
      <c r="OZA102" s="215"/>
      <c r="OZB102" s="1013"/>
      <c r="OZC102" s="1601"/>
      <c r="OZD102" s="215"/>
      <c r="OZE102" s="1013"/>
      <c r="OZF102" s="1601"/>
      <c r="OZG102" s="215"/>
      <c r="OZH102" s="1013"/>
      <c r="OZI102" s="1601"/>
      <c r="OZJ102" s="215"/>
      <c r="OZK102" s="1013"/>
      <c r="OZL102" s="1601"/>
      <c r="OZM102" s="215"/>
      <c r="OZN102" s="1013"/>
      <c r="OZO102" s="1601"/>
      <c r="OZP102" s="215"/>
      <c r="OZQ102" s="1013"/>
      <c r="OZR102" s="1601"/>
      <c r="OZS102" s="215"/>
      <c r="OZT102" s="1013"/>
      <c r="OZU102" s="1601"/>
      <c r="OZV102" s="215"/>
      <c r="OZW102" s="1013"/>
      <c r="OZX102" s="1601"/>
      <c r="OZY102" s="215"/>
      <c r="OZZ102" s="1013"/>
      <c r="PAA102" s="1601"/>
      <c r="PAB102" s="215"/>
      <c r="PAC102" s="1013"/>
      <c r="PAD102" s="1601"/>
      <c r="PAE102" s="215"/>
      <c r="PAF102" s="1013"/>
      <c r="PAG102" s="1601"/>
      <c r="PAH102" s="215"/>
      <c r="PAI102" s="1013"/>
      <c r="PAJ102" s="1601"/>
      <c r="PAK102" s="215"/>
      <c r="PAL102" s="1013"/>
      <c r="PAM102" s="1601"/>
      <c r="PAN102" s="215"/>
      <c r="PAO102" s="1013"/>
      <c r="PAP102" s="1601"/>
      <c r="PAQ102" s="215"/>
      <c r="PAR102" s="1013"/>
      <c r="PAS102" s="1601"/>
      <c r="PAT102" s="215"/>
      <c r="PAU102" s="1013"/>
      <c r="PAV102" s="1601"/>
      <c r="PAW102" s="215"/>
      <c r="PAX102" s="1013"/>
      <c r="PAY102" s="1601"/>
      <c r="PAZ102" s="215"/>
      <c r="PBA102" s="1013"/>
      <c r="PBB102" s="1601"/>
      <c r="PBC102" s="215"/>
      <c r="PBD102" s="1013"/>
      <c r="PBE102" s="1601"/>
      <c r="PBF102" s="215"/>
      <c r="PBG102" s="1013"/>
      <c r="PBH102" s="1601"/>
      <c r="PBI102" s="215"/>
      <c r="PBJ102" s="1013"/>
      <c r="PBK102" s="1601"/>
      <c r="PBL102" s="215"/>
      <c r="PBM102" s="1013"/>
      <c r="PBN102" s="1601"/>
      <c r="PBO102" s="215"/>
      <c r="PBP102" s="1013"/>
      <c r="PBQ102" s="1601"/>
      <c r="PBR102" s="215"/>
      <c r="PBS102" s="1013"/>
      <c r="PBT102" s="1601"/>
      <c r="PBU102" s="215"/>
      <c r="PBV102" s="1013"/>
      <c r="PBW102" s="1601"/>
      <c r="PBX102" s="215"/>
      <c r="PBY102" s="1013"/>
      <c r="PBZ102" s="1601"/>
      <c r="PCA102" s="215"/>
      <c r="PCB102" s="1013"/>
      <c r="PCC102" s="1601"/>
      <c r="PCD102" s="215"/>
      <c r="PCE102" s="1013"/>
      <c r="PCF102" s="1601"/>
      <c r="PCG102" s="215"/>
      <c r="PCH102" s="1013"/>
      <c r="PCI102" s="1601"/>
      <c r="PCJ102" s="215"/>
      <c r="PCK102" s="1013"/>
      <c r="PCL102" s="1601"/>
      <c r="PCM102" s="215"/>
      <c r="PCN102" s="1013"/>
      <c r="PCO102" s="1601"/>
      <c r="PCP102" s="215"/>
      <c r="PCQ102" s="1013"/>
      <c r="PCR102" s="1601"/>
      <c r="PCS102" s="215"/>
      <c r="PCT102" s="1013"/>
      <c r="PCU102" s="1601"/>
      <c r="PCV102" s="215"/>
      <c r="PCW102" s="1013"/>
      <c r="PCX102" s="1601"/>
      <c r="PCY102" s="215"/>
      <c r="PCZ102" s="1013"/>
      <c r="PDA102" s="1601"/>
      <c r="PDB102" s="215"/>
      <c r="PDC102" s="1013"/>
      <c r="PDD102" s="1601"/>
      <c r="PDE102" s="215"/>
      <c r="PDF102" s="1013"/>
      <c r="PDG102" s="1601"/>
      <c r="PDH102" s="215"/>
      <c r="PDI102" s="1013"/>
      <c r="PDJ102" s="1601"/>
      <c r="PDK102" s="215"/>
      <c r="PDL102" s="1013"/>
      <c r="PDM102" s="1601"/>
      <c r="PDN102" s="215"/>
      <c r="PDO102" s="1013"/>
      <c r="PDP102" s="1601"/>
      <c r="PDQ102" s="215"/>
      <c r="PDR102" s="1013"/>
      <c r="PDS102" s="1601"/>
      <c r="PDT102" s="215"/>
      <c r="PDU102" s="1013"/>
      <c r="PDV102" s="1601"/>
      <c r="PDW102" s="215"/>
      <c r="PDX102" s="1013"/>
      <c r="PDY102" s="1601"/>
      <c r="PDZ102" s="215"/>
      <c r="PEA102" s="1013"/>
      <c r="PEB102" s="1601"/>
      <c r="PEC102" s="215"/>
      <c r="PED102" s="1013"/>
      <c r="PEE102" s="1601"/>
      <c r="PEF102" s="215"/>
      <c r="PEG102" s="1013"/>
      <c r="PEH102" s="1601"/>
      <c r="PEI102" s="215"/>
      <c r="PEJ102" s="1013"/>
      <c r="PEK102" s="1601"/>
      <c r="PEL102" s="215"/>
      <c r="PEM102" s="1013"/>
      <c r="PEN102" s="1601"/>
      <c r="PEO102" s="215"/>
      <c r="PEP102" s="1013"/>
      <c r="PEQ102" s="1601"/>
      <c r="PER102" s="215"/>
      <c r="PES102" s="1013"/>
      <c r="PET102" s="1601"/>
      <c r="PEU102" s="215"/>
      <c r="PEV102" s="1013"/>
      <c r="PEW102" s="1601"/>
      <c r="PEX102" s="215"/>
      <c r="PEY102" s="1013"/>
      <c r="PEZ102" s="1601"/>
      <c r="PFA102" s="215"/>
      <c r="PFB102" s="1013"/>
      <c r="PFC102" s="1601"/>
      <c r="PFD102" s="215"/>
      <c r="PFE102" s="1013"/>
      <c r="PFF102" s="1601"/>
      <c r="PFG102" s="215"/>
      <c r="PFH102" s="1013"/>
      <c r="PFI102" s="1601"/>
      <c r="PFJ102" s="215"/>
      <c r="PFK102" s="1013"/>
      <c r="PFL102" s="1601"/>
      <c r="PFM102" s="215"/>
      <c r="PFN102" s="1013"/>
      <c r="PFO102" s="1601"/>
      <c r="PFP102" s="215"/>
      <c r="PFQ102" s="1013"/>
      <c r="PFR102" s="1601"/>
      <c r="PFS102" s="215"/>
      <c r="PFT102" s="1013"/>
      <c r="PFU102" s="1601"/>
      <c r="PFV102" s="215"/>
      <c r="PFW102" s="1013"/>
      <c r="PFX102" s="1601"/>
      <c r="PFY102" s="215"/>
      <c r="PFZ102" s="1013"/>
      <c r="PGA102" s="1601"/>
      <c r="PGB102" s="215"/>
      <c r="PGC102" s="1013"/>
      <c r="PGD102" s="1601"/>
      <c r="PGE102" s="215"/>
      <c r="PGF102" s="1013"/>
      <c r="PGG102" s="1601"/>
      <c r="PGH102" s="215"/>
      <c r="PGI102" s="1013"/>
      <c r="PGJ102" s="1601"/>
      <c r="PGK102" s="215"/>
      <c r="PGL102" s="1013"/>
      <c r="PGM102" s="1601"/>
      <c r="PGN102" s="215"/>
      <c r="PGO102" s="1013"/>
      <c r="PGP102" s="1601"/>
      <c r="PGQ102" s="215"/>
      <c r="PGR102" s="1013"/>
      <c r="PGS102" s="1601"/>
      <c r="PGT102" s="215"/>
      <c r="PGU102" s="1013"/>
      <c r="PGV102" s="1601"/>
      <c r="PGW102" s="215"/>
      <c r="PGX102" s="1013"/>
      <c r="PGY102" s="1601"/>
      <c r="PGZ102" s="215"/>
      <c r="PHA102" s="1013"/>
      <c r="PHB102" s="1601"/>
      <c r="PHC102" s="215"/>
      <c r="PHD102" s="1013"/>
      <c r="PHE102" s="1601"/>
      <c r="PHF102" s="215"/>
      <c r="PHG102" s="1013"/>
      <c r="PHH102" s="1601"/>
      <c r="PHI102" s="215"/>
      <c r="PHJ102" s="1013"/>
      <c r="PHK102" s="1601"/>
      <c r="PHL102" s="215"/>
      <c r="PHM102" s="1013"/>
      <c r="PHN102" s="1601"/>
      <c r="PHO102" s="215"/>
      <c r="PHP102" s="1013"/>
      <c r="PHQ102" s="1601"/>
      <c r="PHR102" s="215"/>
      <c r="PHS102" s="1013"/>
      <c r="PHT102" s="1601"/>
      <c r="PHU102" s="215"/>
      <c r="PHV102" s="1013"/>
      <c r="PHW102" s="1601"/>
      <c r="PHX102" s="215"/>
      <c r="PHY102" s="1013"/>
      <c r="PHZ102" s="1601"/>
      <c r="PIA102" s="215"/>
      <c r="PIB102" s="1013"/>
      <c r="PIC102" s="1601"/>
      <c r="PID102" s="215"/>
      <c r="PIE102" s="1013"/>
      <c r="PIF102" s="1601"/>
      <c r="PIG102" s="215"/>
      <c r="PIH102" s="1013"/>
      <c r="PII102" s="1601"/>
      <c r="PIJ102" s="215"/>
      <c r="PIK102" s="1013"/>
      <c r="PIL102" s="1601"/>
      <c r="PIM102" s="215"/>
      <c r="PIN102" s="1013"/>
      <c r="PIO102" s="1601"/>
      <c r="PIP102" s="215"/>
      <c r="PIQ102" s="1013"/>
      <c r="PIR102" s="1601"/>
      <c r="PIS102" s="215"/>
      <c r="PIT102" s="1013"/>
      <c r="PIU102" s="1601"/>
      <c r="PIV102" s="215"/>
      <c r="PIW102" s="1013"/>
      <c r="PIX102" s="1601"/>
      <c r="PIY102" s="215"/>
      <c r="PIZ102" s="1013"/>
      <c r="PJA102" s="1601"/>
      <c r="PJB102" s="215"/>
      <c r="PJC102" s="1013"/>
      <c r="PJD102" s="1601"/>
      <c r="PJE102" s="215"/>
      <c r="PJF102" s="1013"/>
      <c r="PJG102" s="1601"/>
      <c r="PJH102" s="215"/>
      <c r="PJI102" s="1013"/>
      <c r="PJJ102" s="1601"/>
      <c r="PJK102" s="215"/>
      <c r="PJL102" s="1013"/>
      <c r="PJM102" s="1601"/>
      <c r="PJN102" s="215"/>
      <c r="PJO102" s="1013"/>
      <c r="PJP102" s="1601"/>
      <c r="PJQ102" s="215"/>
      <c r="PJR102" s="1013"/>
      <c r="PJS102" s="1601"/>
      <c r="PJT102" s="215"/>
      <c r="PJU102" s="1013"/>
      <c r="PJV102" s="1601"/>
      <c r="PJW102" s="215"/>
      <c r="PJX102" s="1013"/>
      <c r="PJY102" s="1601"/>
      <c r="PJZ102" s="215"/>
      <c r="PKA102" s="1013"/>
      <c r="PKB102" s="1601"/>
      <c r="PKC102" s="215"/>
      <c r="PKD102" s="1013"/>
      <c r="PKE102" s="1601"/>
      <c r="PKF102" s="215"/>
      <c r="PKG102" s="1013"/>
      <c r="PKH102" s="1601"/>
      <c r="PKI102" s="215"/>
      <c r="PKJ102" s="1013"/>
      <c r="PKK102" s="1601"/>
      <c r="PKL102" s="215"/>
      <c r="PKM102" s="1013"/>
      <c r="PKN102" s="1601"/>
      <c r="PKO102" s="215"/>
      <c r="PKP102" s="1013"/>
      <c r="PKQ102" s="1601"/>
      <c r="PKR102" s="215"/>
      <c r="PKS102" s="1013"/>
      <c r="PKT102" s="1601"/>
      <c r="PKU102" s="215"/>
      <c r="PKV102" s="1013"/>
      <c r="PKW102" s="1601"/>
      <c r="PKX102" s="215"/>
      <c r="PKY102" s="1013"/>
      <c r="PKZ102" s="1601"/>
      <c r="PLA102" s="215"/>
      <c r="PLB102" s="1013"/>
      <c r="PLC102" s="1601"/>
      <c r="PLD102" s="215"/>
      <c r="PLE102" s="1013"/>
      <c r="PLF102" s="1601"/>
      <c r="PLG102" s="215"/>
      <c r="PLH102" s="1013"/>
      <c r="PLI102" s="1601"/>
      <c r="PLJ102" s="215"/>
      <c r="PLK102" s="1013"/>
      <c r="PLL102" s="1601"/>
      <c r="PLM102" s="215"/>
      <c r="PLN102" s="1013"/>
      <c r="PLO102" s="1601"/>
      <c r="PLP102" s="215"/>
      <c r="PLQ102" s="1013"/>
      <c r="PLR102" s="1601"/>
      <c r="PLS102" s="215"/>
      <c r="PLT102" s="1013"/>
      <c r="PLU102" s="1601"/>
      <c r="PLV102" s="215"/>
      <c r="PLW102" s="1013"/>
      <c r="PLX102" s="1601"/>
      <c r="PLY102" s="215"/>
      <c r="PLZ102" s="1013"/>
      <c r="PMA102" s="1601"/>
      <c r="PMB102" s="215"/>
      <c r="PMC102" s="1013"/>
      <c r="PMD102" s="1601"/>
      <c r="PME102" s="215"/>
      <c r="PMF102" s="1013"/>
      <c r="PMG102" s="1601"/>
      <c r="PMH102" s="215"/>
      <c r="PMI102" s="1013"/>
      <c r="PMJ102" s="1601"/>
      <c r="PMK102" s="215"/>
      <c r="PML102" s="1013"/>
      <c r="PMM102" s="1601"/>
      <c r="PMN102" s="215"/>
      <c r="PMO102" s="1013"/>
      <c r="PMP102" s="1601"/>
      <c r="PMQ102" s="215"/>
      <c r="PMR102" s="1013"/>
      <c r="PMS102" s="1601"/>
      <c r="PMT102" s="215"/>
      <c r="PMU102" s="1013"/>
      <c r="PMV102" s="1601"/>
      <c r="PMW102" s="215"/>
      <c r="PMX102" s="1013"/>
      <c r="PMY102" s="1601"/>
      <c r="PMZ102" s="215"/>
      <c r="PNA102" s="1013"/>
      <c r="PNB102" s="1601"/>
      <c r="PNC102" s="215"/>
      <c r="PND102" s="1013"/>
      <c r="PNE102" s="1601"/>
      <c r="PNF102" s="215"/>
      <c r="PNG102" s="1013"/>
      <c r="PNH102" s="1601"/>
      <c r="PNI102" s="215"/>
      <c r="PNJ102" s="1013"/>
      <c r="PNK102" s="1601"/>
      <c r="PNL102" s="215"/>
      <c r="PNM102" s="1013"/>
      <c r="PNN102" s="1601"/>
      <c r="PNO102" s="215"/>
      <c r="PNP102" s="1013"/>
      <c r="PNQ102" s="1601"/>
      <c r="PNR102" s="215"/>
      <c r="PNS102" s="1013"/>
      <c r="PNT102" s="1601"/>
      <c r="PNU102" s="215"/>
      <c r="PNV102" s="1013"/>
      <c r="PNW102" s="1601"/>
      <c r="PNX102" s="215"/>
      <c r="PNY102" s="1013"/>
      <c r="PNZ102" s="1601"/>
      <c r="POA102" s="215"/>
      <c r="POB102" s="1013"/>
      <c r="POC102" s="1601"/>
      <c r="POD102" s="215"/>
      <c r="POE102" s="1013"/>
      <c r="POF102" s="1601"/>
      <c r="POG102" s="215"/>
      <c r="POH102" s="1013"/>
      <c r="POI102" s="1601"/>
      <c r="POJ102" s="215"/>
      <c r="POK102" s="1013"/>
      <c r="POL102" s="1601"/>
      <c r="POM102" s="215"/>
      <c r="PON102" s="1013"/>
      <c r="POO102" s="1601"/>
      <c r="POP102" s="215"/>
      <c r="POQ102" s="1013"/>
      <c r="POR102" s="1601"/>
      <c r="POS102" s="215"/>
      <c r="POT102" s="1013"/>
      <c r="POU102" s="1601"/>
      <c r="POV102" s="215"/>
      <c r="POW102" s="1013"/>
      <c r="POX102" s="1601"/>
      <c r="POY102" s="215"/>
      <c r="POZ102" s="1013"/>
      <c r="PPA102" s="1601"/>
      <c r="PPB102" s="215"/>
      <c r="PPC102" s="1013"/>
      <c r="PPD102" s="1601"/>
      <c r="PPE102" s="215"/>
      <c r="PPF102" s="1013"/>
      <c r="PPG102" s="1601"/>
      <c r="PPH102" s="215"/>
      <c r="PPI102" s="1013"/>
      <c r="PPJ102" s="1601"/>
      <c r="PPK102" s="215"/>
      <c r="PPL102" s="1013"/>
      <c r="PPM102" s="1601"/>
      <c r="PPN102" s="215"/>
      <c r="PPO102" s="1013"/>
      <c r="PPP102" s="1601"/>
      <c r="PPQ102" s="215"/>
      <c r="PPR102" s="1013"/>
      <c r="PPS102" s="1601"/>
      <c r="PPT102" s="215"/>
      <c r="PPU102" s="1013"/>
      <c r="PPV102" s="1601"/>
      <c r="PPW102" s="215"/>
      <c r="PPX102" s="1013"/>
      <c r="PPY102" s="1601"/>
      <c r="PPZ102" s="215"/>
      <c r="PQA102" s="1013"/>
      <c r="PQB102" s="1601"/>
      <c r="PQC102" s="215"/>
      <c r="PQD102" s="1013"/>
      <c r="PQE102" s="1601"/>
      <c r="PQF102" s="215"/>
      <c r="PQG102" s="1013"/>
      <c r="PQH102" s="1601"/>
      <c r="PQI102" s="215"/>
      <c r="PQJ102" s="1013"/>
      <c r="PQK102" s="1601"/>
      <c r="PQL102" s="215"/>
      <c r="PQM102" s="1013"/>
      <c r="PQN102" s="1601"/>
      <c r="PQO102" s="215"/>
      <c r="PQP102" s="1013"/>
      <c r="PQQ102" s="1601"/>
      <c r="PQR102" s="215"/>
      <c r="PQS102" s="1013"/>
      <c r="PQT102" s="1601"/>
      <c r="PQU102" s="215"/>
      <c r="PQV102" s="1013"/>
      <c r="PQW102" s="1601"/>
      <c r="PQX102" s="215"/>
      <c r="PQY102" s="1013"/>
      <c r="PQZ102" s="1601"/>
      <c r="PRA102" s="215"/>
      <c r="PRB102" s="1013"/>
      <c r="PRC102" s="1601"/>
      <c r="PRD102" s="215"/>
      <c r="PRE102" s="1013"/>
      <c r="PRF102" s="1601"/>
      <c r="PRG102" s="215"/>
      <c r="PRH102" s="1013"/>
      <c r="PRI102" s="1601"/>
      <c r="PRJ102" s="215"/>
      <c r="PRK102" s="1013"/>
      <c r="PRL102" s="1601"/>
      <c r="PRM102" s="215"/>
      <c r="PRN102" s="1013"/>
      <c r="PRO102" s="1601"/>
      <c r="PRP102" s="215"/>
      <c r="PRQ102" s="1013"/>
      <c r="PRR102" s="1601"/>
      <c r="PRS102" s="215"/>
      <c r="PRT102" s="1013"/>
      <c r="PRU102" s="1601"/>
      <c r="PRV102" s="215"/>
      <c r="PRW102" s="1013"/>
      <c r="PRX102" s="1601"/>
      <c r="PRY102" s="215"/>
      <c r="PRZ102" s="1013"/>
      <c r="PSA102" s="1601"/>
      <c r="PSB102" s="215"/>
      <c r="PSC102" s="1013"/>
      <c r="PSD102" s="1601"/>
      <c r="PSE102" s="215"/>
      <c r="PSF102" s="1013"/>
      <c r="PSG102" s="1601"/>
      <c r="PSH102" s="215"/>
      <c r="PSI102" s="1013"/>
      <c r="PSJ102" s="1601"/>
      <c r="PSK102" s="215"/>
      <c r="PSL102" s="1013"/>
      <c r="PSM102" s="1601"/>
      <c r="PSN102" s="215"/>
      <c r="PSO102" s="1013"/>
      <c r="PSP102" s="1601"/>
      <c r="PSQ102" s="215"/>
      <c r="PSR102" s="1013"/>
      <c r="PSS102" s="1601"/>
      <c r="PST102" s="215"/>
      <c r="PSU102" s="1013"/>
      <c r="PSV102" s="1601"/>
      <c r="PSW102" s="215"/>
      <c r="PSX102" s="1013"/>
      <c r="PSY102" s="1601"/>
      <c r="PSZ102" s="215"/>
      <c r="PTA102" s="1013"/>
      <c r="PTB102" s="1601"/>
      <c r="PTC102" s="215"/>
      <c r="PTD102" s="1013"/>
      <c r="PTE102" s="1601"/>
      <c r="PTF102" s="215"/>
      <c r="PTG102" s="1013"/>
      <c r="PTH102" s="1601"/>
      <c r="PTI102" s="215"/>
      <c r="PTJ102" s="1013"/>
      <c r="PTK102" s="1601"/>
      <c r="PTL102" s="215"/>
      <c r="PTM102" s="1013"/>
      <c r="PTN102" s="1601"/>
      <c r="PTO102" s="215"/>
      <c r="PTP102" s="1013"/>
      <c r="PTQ102" s="1601"/>
      <c r="PTR102" s="215"/>
      <c r="PTS102" s="1013"/>
      <c r="PTT102" s="1601"/>
      <c r="PTU102" s="215"/>
      <c r="PTV102" s="1013"/>
      <c r="PTW102" s="1601"/>
      <c r="PTX102" s="215"/>
      <c r="PTY102" s="1013"/>
      <c r="PTZ102" s="1601"/>
      <c r="PUA102" s="215"/>
      <c r="PUB102" s="1013"/>
      <c r="PUC102" s="1601"/>
      <c r="PUD102" s="215"/>
      <c r="PUE102" s="1013"/>
      <c r="PUF102" s="1601"/>
      <c r="PUG102" s="215"/>
      <c r="PUH102" s="1013"/>
      <c r="PUI102" s="1601"/>
      <c r="PUJ102" s="215"/>
      <c r="PUK102" s="1013"/>
      <c r="PUL102" s="1601"/>
      <c r="PUM102" s="215"/>
      <c r="PUN102" s="1013"/>
      <c r="PUO102" s="1601"/>
      <c r="PUP102" s="215"/>
      <c r="PUQ102" s="1013"/>
      <c r="PUR102" s="1601"/>
      <c r="PUS102" s="215"/>
      <c r="PUT102" s="1013"/>
      <c r="PUU102" s="1601"/>
      <c r="PUV102" s="215"/>
      <c r="PUW102" s="1013"/>
      <c r="PUX102" s="1601"/>
      <c r="PUY102" s="215"/>
      <c r="PUZ102" s="1013"/>
      <c r="PVA102" s="1601"/>
      <c r="PVB102" s="215"/>
      <c r="PVC102" s="1013"/>
      <c r="PVD102" s="1601"/>
      <c r="PVE102" s="215"/>
      <c r="PVF102" s="1013"/>
      <c r="PVG102" s="1601"/>
      <c r="PVH102" s="215"/>
      <c r="PVI102" s="1013"/>
      <c r="PVJ102" s="1601"/>
      <c r="PVK102" s="215"/>
      <c r="PVL102" s="1013"/>
      <c r="PVM102" s="1601"/>
      <c r="PVN102" s="215"/>
      <c r="PVO102" s="1013"/>
      <c r="PVP102" s="1601"/>
      <c r="PVQ102" s="215"/>
      <c r="PVR102" s="1013"/>
      <c r="PVS102" s="1601"/>
      <c r="PVT102" s="215"/>
      <c r="PVU102" s="1013"/>
      <c r="PVV102" s="1601"/>
      <c r="PVW102" s="215"/>
      <c r="PVX102" s="1013"/>
      <c r="PVY102" s="1601"/>
      <c r="PVZ102" s="215"/>
      <c r="PWA102" s="1013"/>
      <c r="PWB102" s="1601"/>
      <c r="PWC102" s="215"/>
      <c r="PWD102" s="1013"/>
      <c r="PWE102" s="1601"/>
      <c r="PWF102" s="215"/>
      <c r="PWG102" s="1013"/>
      <c r="PWH102" s="1601"/>
      <c r="PWI102" s="215"/>
      <c r="PWJ102" s="1013"/>
      <c r="PWK102" s="1601"/>
      <c r="PWL102" s="215"/>
      <c r="PWM102" s="1013"/>
      <c r="PWN102" s="1601"/>
      <c r="PWO102" s="215"/>
      <c r="PWP102" s="1013"/>
      <c r="PWQ102" s="1601"/>
      <c r="PWR102" s="215"/>
      <c r="PWS102" s="1013"/>
      <c r="PWT102" s="1601"/>
      <c r="PWU102" s="215"/>
      <c r="PWV102" s="1013"/>
      <c r="PWW102" s="1601"/>
      <c r="PWX102" s="215"/>
      <c r="PWY102" s="1013"/>
      <c r="PWZ102" s="1601"/>
      <c r="PXA102" s="215"/>
      <c r="PXB102" s="1013"/>
      <c r="PXC102" s="1601"/>
      <c r="PXD102" s="215"/>
      <c r="PXE102" s="1013"/>
      <c r="PXF102" s="1601"/>
      <c r="PXG102" s="215"/>
      <c r="PXH102" s="1013"/>
      <c r="PXI102" s="1601"/>
      <c r="PXJ102" s="215"/>
      <c r="PXK102" s="1013"/>
      <c r="PXL102" s="1601"/>
      <c r="PXM102" s="215"/>
      <c r="PXN102" s="1013"/>
      <c r="PXO102" s="1601"/>
      <c r="PXP102" s="215"/>
      <c r="PXQ102" s="1013"/>
      <c r="PXR102" s="1601"/>
      <c r="PXS102" s="215"/>
      <c r="PXT102" s="1013"/>
      <c r="PXU102" s="1601"/>
      <c r="PXV102" s="215"/>
      <c r="PXW102" s="1013"/>
      <c r="PXX102" s="1601"/>
      <c r="PXY102" s="215"/>
      <c r="PXZ102" s="1013"/>
      <c r="PYA102" s="1601"/>
      <c r="PYB102" s="215"/>
      <c r="PYC102" s="1013"/>
      <c r="PYD102" s="1601"/>
      <c r="PYE102" s="215"/>
      <c r="PYF102" s="1013"/>
      <c r="PYG102" s="1601"/>
      <c r="PYH102" s="215"/>
      <c r="PYI102" s="1013"/>
      <c r="PYJ102" s="1601"/>
      <c r="PYK102" s="215"/>
      <c r="PYL102" s="1013"/>
      <c r="PYM102" s="1601"/>
      <c r="PYN102" s="215"/>
      <c r="PYO102" s="1013"/>
      <c r="PYP102" s="1601"/>
      <c r="PYQ102" s="215"/>
      <c r="PYR102" s="1013"/>
      <c r="PYS102" s="1601"/>
      <c r="PYT102" s="215"/>
      <c r="PYU102" s="1013"/>
      <c r="PYV102" s="1601"/>
      <c r="PYW102" s="215"/>
      <c r="PYX102" s="1013"/>
      <c r="PYY102" s="1601"/>
      <c r="PYZ102" s="215"/>
      <c r="PZA102" s="1013"/>
      <c r="PZB102" s="1601"/>
      <c r="PZC102" s="215"/>
      <c r="PZD102" s="1013"/>
      <c r="PZE102" s="1601"/>
      <c r="PZF102" s="215"/>
      <c r="PZG102" s="1013"/>
      <c r="PZH102" s="1601"/>
      <c r="PZI102" s="215"/>
      <c r="PZJ102" s="1013"/>
      <c r="PZK102" s="1601"/>
      <c r="PZL102" s="215"/>
      <c r="PZM102" s="1013"/>
      <c r="PZN102" s="1601"/>
      <c r="PZO102" s="215"/>
      <c r="PZP102" s="1013"/>
      <c r="PZQ102" s="1601"/>
      <c r="PZR102" s="215"/>
      <c r="PZS102" s="1013"/>
      <c r="PZT102" s="1601"/>
      <c r="PZU102" s="215"/>
      <c r="PZV102" s="1013"/>
      <c r="PZW102" s="1601"/>
      <c r="PZX102" s="215"/>
      <c r="PZY102" s="1013"/>
      <c r="PZZ102" s="1601"/>
      <c r="QAA102" s="215"/>
      <c r="QAB102" s="1013"/>
      <c r="QAC102" s="1601"/>
      <c r="QAD102" s="215"/>
      <c r="QAE102" s="1013"/>
      <c r="QAF102" s="1601"/>
      <c r="QAG102" s="215"/>
      <c r="QAH102" s="1013"/>
      <c r="QAI102" s="1601"/>
      <c r="QAJ102" s="215"/>
      <c r="QAK102" s="1013"/>
      <c r="QAL102" s="1601"/>
      <c r="QAM102" s="215"/>
      <c r="QAN102" s="1013"/>
      <c r="QAO102" s="1601"/>
      <c r="QAP102" s="215"/>
      <c r="QAQ102" s="1013"/>
      <c r="QAR102" s="1601"/>
      <c r="QAS102" s="215"/>
      <c r="QAT102" s="1013"/>
      <c r="QAU102" s="1601"/>
      <c r="QAV102" s="215"/>
      <c r="QAW102" s="1013"/>
      <c r="QAX102" s="1601"/>
      <c r="QAY102" s="215"/>
      <c r="QAZ102" s="1013"/>
      <c r="QBA102" s="1601"/>
      <c r="QBB102" s="215"/>
      <c r="QBC102" s="1013"/>
      <c r="QBD102" s="1601"/>
      <c r="QBE102" s="215"/>
      <c r="QBF102" s="1013"/>
      <c r="QBG102" s="1601"/>
      <c r="QBH102" s="215"/>
      <c r="QBI102" s="1013"/>
      <c r="QBJ102" s="1601"/>
      <c r="QBK102" s="215"/>
      <c r="QBL102" s="1013"/>
      <c r="QBM102" s="1601"/>
      <c r="QBN102" s="215"/>
      <c r="QBO102" s="1013"/>
      <c r="QBP102" s="1601"/>
      <c r="QBQ102" s="215"/>
      <c r="QBR102" s="1013"/>
      <c r="QBS102" s="1601"/>
      <c r="QBT102" s="215"/>
      <c r="QBU102" s="1013"/>
      <c r="QBV102" s="1601"/>
      <c r="QBW102" s="215"/>
      <c r="QBX102" s="1013"/>
      <c r="QBY102" s="1601"/>
      <c r="QBZ102" s="215"/>
      <c r="QCA102" s="1013"/>
      <c r="QCB102" s="1601"/>
      <c r="QCC102" s="215"/>
      <c r="QCD102" s="1013"/>
      <c r="QCE102" s="1601"/>
      <c r="QCF102" s="215"/>
      <c r="QCG102" s="1013"/>
      <c r="QCH102" s="1601"/>
      <c r="QCI102" s="215"/>
      <c r="QCJ102" s="1013"/>
      <c r="QCK102" s="1601"/>
      <c r="QCL102" s="215"/>
      <c r="QCM102" s="1013"/>
      <c r="QCN102" s="1601"/>
      <c r="QCO102" s="215"/>
      <c r="QCP102" s="1013"/>
      <c r="QCQ102" s="1601"/>
      <c r="QCR102" s="215"/>
      <c r="QCS102" s="1013"/>
      <c r="QCT102" s="1601"/>
      <c r="QCU102" s="215"/>
      <c r="QCV102" s="1013"/>
      <c r="QCW102" s="1601"/>
      <c r="QCX102" s="215"/>
      <c r="QCY102" s="1013"/>
      <c r="QCZ102" s="1601"/>
      <c r="QDA102" s="215"/>
      <c r="QDB102" s="1013"/>
      <c r="QDC102" s="1601"/>
      <c r="QDD102" s="215"/>
      <c r="QDE102" s="1013"/>
      <c r="QDF102" s="1601"/>
      <c r="QDG102" s="215"/>
      <c r="QDH102" s="1013"/>
      <c r="QDI102" s="1601"/>
      <c r="QDJ102" s="215"/>
      <c r="QDK102" s="1013"/>
      <c r="QDL102" s="1601"/>
      <c r="QDM102" s="215"/>
      <c r="QDN102" s="1013"/>
      <c r="QDO102" s="1601"/>
      <c r="QDP102" s="215"/>
      <c r="QDQ102" s="1013"/>
      <c r="QDR102" s="1601"/>
      <c r="QDS102" s="215"/>
      <c r="QDT102" s="1013"/>
      <c r="QDU102" s="1601"/>
      <c r="QDV102" s="215"/>
      <c r="QDW102" s="1013"/>
      <c r="QDX102" s="1601"/>
      <c r="QDY102" s="215"/>
      <c r="QDZ102" s="1013"/>
      <c r="QEA102" s="1601"/>
      <c r="QEB102" s="215"/>
      <c r="QEC102" s="1013"/>
      <c r="QED102" s="1601"/>
      <c r="QEE102" s="215"/>
      <c r="QEF102" s="1013"/>
      <c r="QEG102" s="1601"/>
      <c r="QEH102" s="215"/>
      <c r="QEI102" s="1013"/>
      <c r="QEJ102" s="1601"/>
      <c r="QEK102" s="215"/>
      <c r="QEL102" s="1013"/>
      <c r="QEM102" s="1601"/>
      <c r="QEN102" s="215"/>
      <c r="QEO102" s="1013"/>
      <c r="QEP102" s="1601"/>
      <c r="QEQ102" s="215"/>
      <c r="QER102" s="1013"/>
      <c r="QES102" s="1601"/>
      <c r="QET102" s="215"/>
      <c r="QEU102" s="1013"/>
      <c r="QEV102" s="1601"/>
      <c r="QEW102" s="215"/>
      <c r="QEX102" s="1013"/>
      <c r="QEY102" s="1601"/>
      <c r="QEZ102" s="215"/>
      <c r="QFA102" s="1013"/>
      <c r="QFB102" s="1601"/>
      <c r="QFC102" s="215"/>
      <c r="QFD102" s="1013"/>
      <c r="QFE102" s="1601"/>
      <c r="QFF102" s="215"/>
      <c r="QFG102" s="1013"/>
      <c r="QFH102" s="1601"/>
      <c r="QFI102" s="215"/>
      <c r="QFJ102" s="1013"/>
      <c r="QFK102" s="1601"/>
      <c r="QFL102" s="215"/>
      <c r="QFM102" s="1013"/>
      <c r="QFN102" s="1601"/>
      <c r="QFO102" s="215"/>
      <c r="QFP102" s="1013"/>
      <c r="QFQ102" s="1601"/>
      <c r="QFR102" s="215"/>
      <c r="QFS102" s="1013"/>
      <c r="QFT102" s="1601"/>
      <c r="QFU102" s="215"/>
      <c r="QFV102" s="1013"/>
      <c r="QFW102" s="1601"/>
      <c r="QFX102" s="215"/>
      <c r="QFY102" s="1013"/>
      <c r="QFZ102" s="1601"/>
      <c r="QGA102" s="215"/>
      <c r="QGB102" s="1013"/>
      <c r="QGC102" s="1601"/>
      <c r="QGD102" s="215"/>
      <c r="QGE102" s="1013"/>
      <c r="QGF102" s="1601"/>
      <c r="QGG102" s="215"/>
      <c r="QGH102" s="1013"/>
      <c r="QGI102" s="1601"/>
      <c r="QGJ102" s="215"/>
      <c r="QGK102" s="1013"/>
      <c r="QGL102" s="1601"/>
      <c r="QGM102" s="215"/>
      <c r="QGN102" s="1013"/>
      <c r="QGO102" s="1601"/>
      <c r="QGP102" s="215"/>
      <c r="QGQ102" s="1013"/>
      <c r="QGR102" s="1601"/>
      <c r="QGS102" s="215"/>
      <c r="QGT102" s="1013"/>
      <c r="QGU102" s="1601"/>
      <c r="QGV102" s="215"/>
      <c r="QGW102" s="1013"/>
      <c r="QGX102" s="1601"/>
      <c r="QGY102" s="215"/>
      <c r="QGZ102" s="1013"/>
      <c r="QHA102" s="1601"/>
      <c r="QHB102" s="215"/>
      <c r="QHC102" s="1013"/>
      <c r="QHD102" s="1601"/>
      <c r="QHE102" s="215"/>
      <c r="QHF102" s="1013"/>
      <c r="QHG102" s="1601"/>
      <c r="QHH102" s="215"/>
      <c r="QHI102" s="1013"/>
      <c r="QHJ102" s="1601"/>
      <c r="QHK102" s="215"/>
      <c r="QHL102" s="1013"/>
      <c r="QHM102" s="1601"/>
      <c r="QHN102" s="215"/>
      <c r="QHO102" s="1013"/>
      <c r="QHP102" s="1601"/>
      <c r="QHQ102" s="215"/>
      <c r="QHR102" s="1013"/>
      <c r="QHS102" s="1601"/>
      <c r="QHT102" s="215"/>
      <c r="QHU102" s="1013"/>
      <c r="QHV102" s="1601"/>
      <c r="QHW102" s="215"/>
      <c r="QHX102" s="1013"/>
      <c r="QHY102" s="1601"/>
      <c r="QHZ102" s="215"/>
      <c r="QIA102" s="1013"/>
      <c r="QIB102" s="1601"/>
      <c r="QIC102" s="215"/>
      <c r="QID102" s="1013"/>
      <c r="QIE102" s="1601"/>
      <c r="QIF102" s="215"/>
      <c r="QIG102" s="1013"/>
      <c r="QIH102" s="1601"/>
      <c r="QII102" s="215"/>
      <c r="QIJ102" s="1013"/>
      <c r="QIK102" s="1601"/>
      <c r="QIL102" s="215"/>
      <c r="QIM102" s="1013"/>
      <c r="QIN102" s="1601"/>
      <c r="QIO102" s="215"/>
      <c r="QIP102" s="1013"/>
      <c r="QIQ102" s="1601"/>
      <c r="QIR102" s="215"/>
      <c r="QIS102" s="1013"/>
      <c r="QIT102" s="1601"/>
      <c r="QIU102" s="215"/>
      <c r="QIV102" s="1013"/>
      <c r="QIW102" s="1601"/>
      <c r="QIX102" s="215"/>
      <c r="QIY102" s="1013"/>
      <c r="QIZ102" s="1601"/>
      <c r="QJA102" s="215"/>
      <c r="QJB102" s="1013"/>
      <c r="QJC102" s="1601"/>
      <c r="QJD102" s="215"/>
      <c r="QJE102" s="1013"/>
      <c r="QJF102" s="1601"/>
      <c r="QJG102" s="215"/>
      <c r="QJH102" s="1013"/>
      <c r="QJI102" s="1601"/>
      <c r="QJJ102" s="215"/>
      <c r="QJK102" s="1013"/>
      <c r="QJL102" s="1601"/>
      <c r="QJM102" s="215"/>
      <c r="QJN102" s="1013"/>
      <c r="QJO102" s="1601"/>
      <c r="QJP102" s="215"/>
      <c r="QJQ102" s="1013"/>
      <c r="QJR102" s="1601"/>
      <c r="QJS102" s="215"/>
      <c r="QJT102" s="1013"/>
      <c r="QJU102" s="1601"/>
      <c r="QJV102" s="215"/>
      <c r="QJW102" s="1013"/>
      <c r="QJX102" s="1601"/>
      <c r="QJY102" s="215"/>
      <c r="QJZ102" s="1013"/>
      <c r="QKA102" s="1601"/>
      <c r="QKB102" s="215"/>
      <c r="QKC102" s="1013"/>
      <c r="QKD102" s="1601"/>
      <c r="QKE102" s="215"/>
      <c r="QKF102" s="1013"/>
      <c r="QKG102" s="1601"/>
      <c r="QKH102" s="215"/>
      <c r="QKI102" s="1013"/>
      <c r="QKJ102" s="1601"/>
      <c r="QKK102" s="215"/>
      <c r="QKL102" s="1013"/>
      <c r="QKM102" s="1601"/>
      <c r="QKN102" s="215"/>
      <c r="QKO102" s="1013"/>
      <c r="QKP102" s="1601"/>
      <c r="QKQ102" s="215"/>
      <c r="QKR102" s="1013"/>
      <c r="QKS102" s="1601"/>
      <c r="QKT102" s="215"/>
      <c r="QKU102" s="1013"/>
      <c r="QKV102" s="1601"/>
      <c r="QKW102" s="215"/>
      <c r="QKX102" s="1013"/>
      <c r="QKY102" s="1601"/>
      <c r="QKZ102" s="215"/>
      <c r="QLA102" s="1013"/>
      <c r="QLB102" s="1601"/>
      <c r="QLC102" s="215"/>
      <c r="QLD102" s="1013"/>
      <c r="QLE102" s="1601"/>
      <c r="QLF102" s="215"/>
      <c r="QLG102" s="1013"/>
      <c r="QLH102" s="1601"/>
      <c r="QLI102" s="215"/>
      <c r="QLJ102" s="1013"/>
      <c r="QLK102" s="1601"/>
      <c r="QLL102" s="215"/>
      <c r="QLM102" s="1013"/>
      <c r="QLN102" s="1601"/>
      <c r="QLO102" s="215"/>
      <c r="QLP102" s="1013"/>
      <c r="QLQ102" s="1601"/>
      <c r="QLR102" s="215"/>
      <c r="QLS102" s="1013"/>
      <c r="QLT102" s="1601"/>
      <c r="QLU102" s="215"/>
      <c r="QLV102" s="1013"/>
      <c r="QLW102" s="1601"/>
      <c r="QLX102" s="215"/>
      <c r="QLY102" s="1013"/>
      <c r="QLZ102" s="1601"/>
      <c r="QMA102" s="215"/>
      <c r="QMB102" s="1013"/>
      <c r="QMC102" s="1601"/>
      <c r="QMD102" s="215"/>
      <c r="QME102" s="1013"/>
      <c r="QMF102" s="1601"/>
      <c r="QMG102" s="215"/>
      <c r="QMH102" s="1013"/>
      <c r="QMI102" s="1601"/>
      <c r="QMJ102" s="215"/>
      <c r="QMK102" s="1013"/>
      <c r="QML102" s="1601"/>
      <c r="QMM102" s="215"/>
      <c r="QMN102" s="1013"/>
      <c r="QMO102" s="1601"/>
      <c r="QMP102" s="215"/>
      <c r="QMQ102" s="1013"/>
      <c r="QMR102" s="1601"/>
      <c r="QMS102" s="215"/>
      <c r="QMT102" s="1013"/>
      <c r="QMU102" s="1601"/>
      <c r="QMV102" s="215"/>
      <c r="QMW102" s="1013"/>
      <c r="QMX102" s="1601"/>
      <c r="QMY102" s="215"/>
      <c r="QMZ102" s="1013"/>
      <c r="QNA102" s="1601"/>
      <c r="QNB102" s="215"/>
      <c r="QNC102" s="1013"/>
      <c r="QND102" s="1601"/>
      <c r="QNE102" s="215"/>
      <c r="QNF102" s="1013"/>
      <c r="QNG102" s="1601"/>
      <c r="QNH102" s="215"/>
      <c r="QNI102" s="1013"/>
      <c r="QNJ102" s="1601"/>
      <c r="QNK102" s="215"/>
      <c r="QNL102" s="1013"/>
      <c r="QNM102" s="1601"/>
      <c r="QNN102" s="215"/>
      <c r="QNO102" s="1013"/>
      <c r="QNP102" s="1601"/>
      <c r="QNQ102" s="215"/>
      <c r="QNR102" s="1013"/>
      <c r="QNS102" s="1601"/>
      <c r="QNT102" s="215"/>
      <c r="QNU102" s="1013"/>
      <c r="QNV102" s="1601"/>
      <c r="QNW102" s="215"/>
      <c r="QNX102" s="1013"/>
      <c r="QNY102" s="1601"/>
      <c r="QNZ102" s="215"/>
      <c r="QOA102" s="1013"/>
      <c r="QOB102" s="1601"/>
      <c r="QOC102" s="215"/>
      <c r="QOD102" s="1013"/>
      <c r="QOE102" s="1601"/>
      <c r="QOF102" s="215"/>
      <c r="QOG102" s="1013"/>
      <c r="QOH102" s="1601"/>
      <c r="QOI102" s="215"/>
      <c r="QOJ102" s="1013"/>
      <c r="QOK102" s="1601"/>
      <c r="QOL102" s="215"/>
      <c r="QOM102" s="1013"/>
      <c r="QON102" s="1601"/>
      <c r="QOO102" s="215"/>
      <c r="QOP102" s="1013"/>
      <c r="QOQ102" s="1601"/>
      <c r="QOR102" s="215"/>
      <c r="QOS102" s="1013"/>
      <c r="QOT102" s="1601"/>
      <c r="QOU102" s="215"/>
      <c r="QOV102" s="1013"/>
      <c r="QOW102" s="1601"/>
      <c r="QOX102" s="215"/>
      <c r="QOY102" s="1013"/>
      <c r="QOZ102" s="1601"/>
      <c r="QPA102" s="215"/>
      <c r="QPB102" s="1013"/>
      <c r="QPC102" s="1601"/>
      <c r="QPD102" s="215"/>
      <c r="QPE102" s="1013"/>
      <c r="QPF102" s="1601"/>
      <c r="QPG102" s="215"/>
      <c r="QPH102" s="1013"/>
      <c r="QPI102" s="1601"/>
      <c r="QPJ102" s="215"/>
      <c r="QPK102" s="1013"/>
      <c r="QPL102" s="1601"/>
      <c r="QPM102" s="215"/>
      <c r="QPN102" s="1013"/>
      <c r="QPO102" s="1601"/>
      <c r="QPP102" s="215"/>
      <c r="QPQ102" s="1013"/>
      <c r="QPR102" s="1601"/>
      <c r="QPS102" s="215"/>
      <c r="QPT102" s="1013"/>
      <c r="QPU102" s="1601"/>
      <c r="QPV102" s="215"/>
      <c r="QPW102" s="1013"/>
      <c r="QPX102" s="1601"/>
      <c r="QPY102" s="215"/>
      <c r="QPZ102" s="1013"/>
      <c r="QQA102" s="1601"/>
      <c r="QQB102" s="215"/>
      <c r="QQC102" s="1013"/>
      <c r="QQD102" s="1601"/>
      <c r="QQE102" s="215"/>
      <c r="QQF102" s="1013"/>
      <c r="QQG102" s="1601"/>
      <c r="QQH102" s="215"/>
      <c r="QQI102" s="1013"/>
      <c r="QQJ102" s="1601"/>
      <c r="QQK102" s="215"/>
      <c r="QQL102" s="1013"/>
      <c r="QQM102" s="1601"/>
      <c r="QQN102" s="215"/>
      <c r="QQO102" s="1013"/>
      <c r="QQP102" s="1601"/>
      <c r="QQQ102" s="215"/>
      <c r="QQR102" s="1013"/>
      <c r="QQS102" s="1601"/>
      <c r="QQT102" s="215"/>
      <c r="QQU102" s="1013"/>
      <c r="QQV102" s="1601"/>
      <c r="QQW102" s="215"/>
      <c r="QQX102" s="1013"/>
      <c r="QQY102" s="1601"/>
      <c r="QQZ102" s="215"/>
      <c r="QRA102" s="1013"/>
      <c r="QRB102" s="1601"/>
      <c r="QRC102" s="215"/>
      <c r="QRD102" s="1013"/>
      <c r="QRE102" s="1601"/>
      <c r="QRF102" s="215"/>
      <c r="QRG102" s="1013"/>
      <c r="QRH102" s="1601"/>
      <c r="QRI102" s="215"/>
      <c r="QRJ102" s="1013"/>
      <c r="QRK102" s="1601"/>
      <c r="QRL102" s="215"/>
      <c r="QRM102" s="1013"/>
      <c r="QRN102" s="1601"/>
      <c r="QRO102" s="215"/>
      <c r="QRP102" s="1013"/>
      <c r="QRQ102" s="1601"/>
      <c r="QRR102" s="215"/>
      <c r="QRS102" s="1013"/>
      <c r="QRT102" s="1601"/>
      <c r="QRU102" s="215"/>
      <c r="QRV102" s="1013"/>
      <c r="QRW102" s="1601"/>
      <c r="QRX102" s="215"/>
      <c r="QRY102" s="1013"/>
      <c r="QRZ102" s="1601"/>
      <c r="QSA102" s="215"/>
      <c r="QSB102" s="1013"/>
      <c r="QSC102" s="1601"/>
      <c r="QSD102" s="215"/>
      <c r="QSE102" s="1013"/>
      <c r="QSF102" s="1601"/>
      <c r="QSG102" s="215"/>
      <c r="QSH102" s="1013"/>
      <c r="QSI102" s="1601"/>
      <c r="QSJ102" s="215"/>
      <c r="QSK102" s="1013"/>
      <c r="QSL102" s="1601"/>
      <c r="QSM102" s="215"/>
      <c r="QSN102" s="1013"/>
      <c r="QSO102" s="1601"/>
      <c r="QSP102" s="215"/>
      <c r="QSQ102" s="1013"/>
      <c r="QSR102" s="1601"/>
      <c r="QSS102" s="215"/>
      <c r="QST102" s="1013"/>
      <c r="QSU102" s="1601"/>
      <c r="QSV102" s="215"/>
      <c r="QSW102" s="1013"/>
      <c r="QSX102" s="1601"/>
      <c r="QSY102" s="215"/>
      <c r="QSZ102" s="1013"/>
      <c r="QTA102" s="1601"/>
      <c r="QTB102" s="215"/>
      <c r="QTC102" s="1013"/>
      <c r="QTD102" s="1601"/>
      <c r="QTE102" s="215"/>
      <c r="QTF102" s="1013"/>
      <c r="QTG102" s="1601"/>
      <c r="QTH102" s="215"/>
      <c r="QTI102" s="1013"/>
      <c r="QTJ102" s="1601"/>
      <c r="QTK102" s="215"/>
      <c r="QTL102" s="1013"/>
      <c r="QTM102" s="1601"/>
      <c r="QTN102" s="215"/>
      <c r="QTO102" s="1013"/>
      <c r="QTP102" s="1601"/>
      <c r="QTQ102" s="215"/>
      <c r="QTR102" s="1013"/>
      <c r="QTS102" s="1601"/>
      <c r="QTT102" s="215"/>
      <c r="QTU102" s="1013"/>
      <c r="QTV102" s="1601"/>
      <c r="QTW102" s="215"/>
      <c r="QTX102" s="1013"/>
      <c r="QTY102" s="1601"/>
      <c r="QTZ102" s="215"/>
      <c r="QUA102" s="1013"/>
      <c r="QUB102" s="1601"/>
      <c r="QUC102" s="215"/>
      <c r="QUD102" s="1013"/>
      <c r="QUE102" s="1601"/>
      <c r="QUF102" s="215"/>
      <c r="QUG102" s="1013"/>
      <c r="QUH102" s="1601"/>
      <c r="QUI102" s="215"/>
      <c r="QUJ102" s="1013"/>
      <c r="QUK102" s="1601"/>
      <c r="QUL102" s="215"/>
      <c r="QUM102" s="1013"/>
      <c r="QUN102" s="1601"/>
      <c r="QUO102" s="215"/>
      <c r="QUP102" s="1013"/>
      <c r="QUQ102" s="1601"/>
      <c r="QUR102" s="215"/>
      <c r="QUS102" s="1013"/>
      <c r="QUT102" s="1601"/>
      <c r="QUU102" s="215"/>
      <c r="QUV102" s="1013"/>
      <c r="QUW102" s="1601"/>
      <c r="QUX102" s="215"/>
      <c r="QUY102" s="1013"/>
      <c r="QUZ102" s="1601"/>
      <c r="QVA102" s="215"/>
      <c r="QVB102" s="1013"/>
      <c r="QVC102" s="1601"/>
      <c r="QVD102" s="215"/>
      <c r="QVE102" s="1013"/>
      <c r="QVF102" s="1601"/>
      <c r="QVG102" s="215"/>
      <c r="QVH102" s="1013"/>
      <c r="QVI102" s="1601"/>
      <c r="QVJ102" s="215"/>
      <c r="QVK102" s="1013"/>
      <c r="QVL102" s="1601"/>
      <c r="QVM102" s="215"/>
      <c r="QVN102" s="1013"/>
      <c r="QVO102" s="1601"/>
      <c r="QVP102" s="215"/>
      <c r="QVQ102" s="1013"/>
      <c r="QVR102" s="1601"/>
      <c r="QVS102" s="215"/>
      <c r="QVT102" s="1013"/>
      <c r="QVU102" s="1601"/>
      <c r="QVV102" s="215"/>
      <c r="QVW102" s="1013"/>
      <c r="QVX102" s="1601"/>
      <c r="QVY102" s="215"/>
      <c r="QVZ102" s="1013"/>
      <c r="QWA102" s="1601"/>
      <c r="QWB102" s="215"/>
      <c r="QWC102" s="1013"/>
      <c r="QWD102" s="1601"/>
      <c r="QWE102" s="215"/>
      <c r="QWF102" s="1013"/>
      <c r="QWG102" s="1601"/>
      <c r="QWH102" s="215"/>
      <c r="QWI102" s="1013"/>
      <c r="QWJ102" s="1601"/>
      <c r="QWK102" s="215"/>
      <c r="QWL102" s="1013"/>
      <c r="QWM102" s="1601"/>
      <c r="QWN102" s="215"/>
      <c r="QWO102" s="1013"/>
      <c r="QWP102" s="1601"/>
      <c r="QWQ102" s="215"/>
      <c r="QWR102" s="1013"/>
      <c r="QWS102" s="1601"/>
      <c r="QWT102" s="215"/>
      <c r="QWU102" s="1013"/>
      <c r="QWV102" s="1601"/>
      <c r="QWW102" s="215"/>
      <c r="QWX102" s="1013"/>
      <c r="QWY102" s="1601"/>
      <c r="QWZ102" s="215"/>
      <c r="QXA102" s="1013"/>
      <c r="QXB102" s="1601"/>
      <c r="QXC102" s="215"/>
      <c r="QXD102" s="1013"/>
      <c r="QXE102" s="1601"/>
      <c r="QXF102" s="215"/>
      <c r="QXG102" s="1013"/>
      <c r="QXH102" s="1601"/>
      <c r="QXI102" s="215"/>
      <c r="QXJ102" s="1013"/>
      <c r="QXK102" s="1601"/>
      <c r="QXL102" s="215"/>
      <c r="QXM102" s="1013"/>
      <c r="QXN102" s="1601"/>
      <c r="QXO102" s="215"/>
      <c r="QXP102" s="1013"/>
      <c r="QXQ102" s="1601"/>
      <c r="QXR102" s="215"/>
      <c r="QXS102" s="1013"/>
      <c r="QXT102" s="1601"/>
      <c r="QXU102" s="215"/>
      <c r="QXV102" s="1013"/>
      <c r="QXW102" s="1601"/>
      <c r="QXX102" s="215"/>
      <c r="QXY102" s="1013"/>
      <c r="QXZ102" s="1601"/>
      <c r="QYA102" s="215"/>
      <c r="QYB102" s="1013"/>
      <c r="QYC102" s="1601"/>
      <c r="QYD102" s="215"/>
      <c r="QYE102" s="1013"/>
      <c r="QYF102" s="1601"/>
      <c r="QYG102" s="215"/>
      <c r="QYH102" s="1013"/>
      <c r="QYI102" s="1601"/>
      <c r="QYJ102" s="215"/>
      <c r="QYK102" s="1013"/>
      <c r="QYL102" s="1601"/>
      <c r="QYM102" s="215"/>
      <c r="QYN102" s="1013"/>
      <c r="QYO102" s="1601"/>
      <c r="QYP102" s="215"/>
      <c r="QYQ102" s="1013"/>
      <c r="QYR102" s="1601"/>
      <c r="QYS102" s="215"/>
      <c r="QYT102" s="1013"/>
      <c r="QYU102" s="1601"/>
      <c r="QYV102" s="215"/>
      <c r="QYW102" s="1013"/>
      <c r="QYX102" s="1601"/>
      <c r="QYY102" s="215"/>
      <c r="QYZ102" s="1013"/>
      <c r="QZA102" s="1601"/>
      <c r="QZB102" s="215"/>
      <c r="QZC102" s="1013"/>
      <c r="QZD102" s="1601"/>
      <c r="QZE102" s="215"/>
      <c r="QZF102" s="1013"/>
      <c r="QZG102" s="1601"/>
      <c r="QZH102" s="215"/>
      <c r="QZI102" s="1013"/>
      <c r="QZJ102" s="1601"/>
      <c r="QZK102" s="215"/>
      <c r="QZL102" s="1013"/>
      <c r="QZM102" s="1601"/>
      <c r="QZN102" s="215"/>
      <c r="QZO102" s="1013"/>
      <c r="QZP102" s="1601"/>
      <c r="QZQ102" s="215"/>
      <c r="QZR102" s="1013"/>
      <c r="QZS102" s="1601"/>
      <c r="QZT102" s="215"/>
      <c r="QZU102" s="1013"/>
      <c r="QZV102" s="1601"/>
      <c r="QZW102" s="215"/>
      <c r="QZX102" s="1013"/>
      <c r="QZY102" s="1601"/>
      <c r="QZZ102" s="215"/>
      <c r="RAA102" s="1013"/>
      <c r="RAB102" s="1601"/>
      <c r="RAC102" s="215"/>
      <c r="RAD102" s="1013"/>
      <c r="RAE102" s="1601"/>
      <c r="RAF102" s="215"/>
      <c r="RAG102" s="1013"/>
      <c r="RAH102" s="1601"/>
      <c r="RAI102" s="215"/>
      <c r="RAJ102" s="1013"/>
      <c r="RAK102" s="1601"/>
      <c r="RAL102" s="215"/>
      <c r="RAM102" s="1013"/>
      <c r="RAN102" s="1601"/>
      <c r="RAO102" s="215"/>
      <c r="RAP102" s="1013"/>
      <c r="RAQ102" s="1601"/>
      <c r="RAR102" s="215"/>
      <c r="RAS102" s="1013"/>
      <c r="RAT102" s="1601"/>
      <c r="RAU102" s="215"/>
      <c r="RAV102" s="1013"/>
      <c r="RAW102" s="1601"/>
      <c r="RAX102" s="215"/>
      <c r="RAY102" s="1013"/>
      <c r="RAZ102" s="1601"/>
      <c r="RBA102" s="215"/>
      <c r="RBB102" s="1013"/>
      <c r="RBC102" s="1601"/>
      <c r="RBD102" s="215"/>
      <c r="RBE102" s="1013"/>
      <c r="RBF102" s="1601"/>
      <c r="RBG102" s="215"/>
      <c r="RBH102" s="1013"/>
      <c r="RBI102" s="1601"/>
      <c r="RBJ102" s="215"/>
      <c r="RBK102" s="1013"/>
      <c r="RBL102" s="1601"/>
      <c r="RBM102" s="215"/>
      <c r="RBN102" s="1013"/>
      <c r="RBO102" s="1601"/>
      <c r="RBP102" s="215"/>
      <c r="RBQ102" s="1013"/>
      <c r="RBR102" s="1601"/>
      <c r="RBS102" s="215"/>
      <c r="RBT102" s="1013"/>
      <c r="RBU102" s="1601"/>
      <c r="RBV102" s="215"/>
      <c r="RBW102" s="1013"/>
      <c r="RBX102" s="1601"/>
      <c r="RBY102" s="215"/>
      <c r="RBZ102" s="1013"/>
      <c r="RCA102" s="1601"/>
      <c r="RCB102" s="215"/>
      <c r="RCC102" s="1013"/>
      <c r="RCD102" s="1601"/>
      <c r="RCE102" s="215"/>
      <c r="RCF102" s="1013"/>
      <c r="RCG102" s="1601"/>
      <c r="RCH102" s="215"/>
      <c r="RCI102" s="1013"/>
      <c r="RCJ102" s="1601"/>
      <c r="RCK102" s="215"/>
      <c r="RCL102" s="1013"/>
      <c r="RCM102" s="1601"/>
      <c r="RCN102" s="215"/>
      <c r="RCO102" s="1013"/>
      <c r="RCP102" s="1601"/>
      <c r="RCQ102" s="215"/>
      <c r="RCR102" s="1013"/>
      <c r="RCS102" s="1601"/>
      <c r="RCT102" s="215"/>
      <c r="RCU102" s="1013"/>
      <c r="RCV102" s="1601"/>
      <c r="RCW102" s="215"/>
      <c r="RCX102" s="1013"/>
      <c r="RCY102" s="1601"/>
      <c r="RCZ102" s="215"/>
      <c r="RDA102" s="1013"/>
      <c r="RDB102" s="1601"/>
      <c r="RDC102" s="215"/>
      <c r="RDD102" s="1013"/>
      <c r="RDE102" s="1601"/>
      <c r="RDF102" s="215"/>
      <c r="RDG102" s="1013"/>
      <c r="RDH102" s="1601"/>
      <c r="RDI102" s="215"/>
      <c r="RDJ102" s="1013"/>
      <c r="RDK102" s="1601"/>
      <c r="RDL102" s="215"/>
      <c r="RDM102" s="1013"/>
      <c r="RDN102" s="1601"/>
      <c r="RDO102" s="215"/>
      <c r="RDP102" s="1013"/>
      <c r="RDQ102" s="1601"/>
      <c r="RDR102" s="215"/>
      <c r="RDS102" s="1013"/>
      <c r="RDT102" s="1601"/>
      <c r="RDU102" s="215"/>
      <c r="RDV102" s="1013"/>
      <c r="RDW102" s="1601"/>
      <c r="RDX102" s="215"/>
      <c r="RDY102" s="1013"/>
      <c r="RDZ102" s="1601"/>
      <c r="REA102" s="215"/>
      <c r="REB102" s="1013"/>
      <c r="REC102" s="1601"/>
      <c r="RED102" s="215"/>
      <c r="REE102" s="1013"/>
      <c r="REF102" s="1601"/>
      <c r="REG102" s="215"/>
      <c r="REH102" s="1013"/>
      <c r="REI102" s="1601"/>
      <c r="REJ102" s="215"/>
      <c r="REK102" s="1013"/>
      <c r="REL102" s="1601"/>
      <c r="REM102" s="215"/>
      <c r="REN102" s="1013"/>
      <c r="REO102" s="1601"/>
      <c r="REP102" s="215"/>
      <c r="REQ102" s="1013"/>
      <c r="RER102" s="1601"/>
      <c r="RES102" s="215"/>
      <c r="RET102" s="1013"/>
      <c r="REU102" s="1601"/>
      <c r="REV102" s="215"/>
      <c r="REW102" s="1013"/>
      <c r="REX102" s="1601"/>
      <c r="REY102" s="215"/>
      <c r="REZ102" s="1013"/>
      <c r="RFA102" s="1601"/>
      <c r="RFB102" s="215"/>
      <c r="RFC102" s="1013"/>
      <c r="RFD102" s="1601"/>
      <c r="RFE102" s="215"/>
      <c r="RFF102" s="1013"/>
      <c r="RFG102" s="1601"/>
      <c r="RFH102" s="215"/>
      <c r="RFI102" s="1013"/>
      <c r="RFJ102" s="1601"/>
      <c r="RFK102" s="215"/>
      <c r="RFL102" s="1013"/>
      <c r="RFM102" s="1601"/>
      <c r="RFN102" s="215"/>
      <c r="RFO102" s="1013"/>
      <c r="RFP102" s="1601"/>
      <c r="RFQ102" s="215"/>
      <c r="RFR102" s="1013"/>
      <c r="RFS102" s="1601"/>
      <c r="RFT102" s="215"/>
      <c r="RFU102" s="1013"/>
      <c r="RFV102" s="1601"/>
      <c r="RFW102" s="215"/>
      <c r="RFX102" s="1013"/>
      <c r="RFY102" s="1601"/>
      <c r="RFZ102" s="215"/>
      <c r="RGA102" s="1013"/>
      <c r="RGB102" s="1601"/>
      <c r="RGC102" s="215"/>
      <c r="RGD102" s="1013"/>
      <c r="RGE102" s="1601"/>
      <c r="RGF102" s="215"/>
      <c r="RGG102" s="1013"/>
      <c r="RGH102" s="1601"/>
      <c r="RGI102" s="215"/>
      <c r="RGJ102" s="1013"/>
      <c r="RGK102" s="1601"/>
      <c r="RGL102" s="215"/>
      <c r="RGM102" s="1013"/>
      <c r="RGN102" s="1601"/>
      <c r="RGO102" s="215"/>
      <c r="RGP102" s="1013"/>
      <c r="RGQ102" s="1601"/>
      <c r="RGR102" s="215"/>
      <c r="RGS102" s="1013"/>
      <c r="RGT102" s="1601"/>
      <c r="RGU102" s="215"/>
      <c r="RGV102" s="1013"/>
      <c r="RGW102" s="1601"/>
      <c r="RGX102" s="215"/>
      <c r="RGY102" s="1013"/>
      <c r="RGZ102" s="1601"/>
      <c r="RHA102" s="215"/>
      <c r="RHB102" s="1013"/>
      <c r="RHC102" s="1601"/>
      <c r="RHD102" s="215"/>
      <c r="RHE102" s="1013"/>
      <c r="RHF102" s="1601"/>
      <c r="RHG102" s="215"/>
      <c r="RHH102" s="1013"/>
      <c r="RHI102" s="1601"/>
      <c r="RHJ102" s="215"/>
      <c r="RHK102" s="1013"/>
      <c r="RHL102" s="1601"/>
      <c r="RHM102" s="215"/>
      <c r="RHN102" s="1013"/>
      <c r="RHO102" s="1601"/>
      <c r="RHP102" s="215"/>
      <c r="RHQ102" s="1013"/>
      <c r="RHR102" s="1601"/>
      <c r="RHS102" s="215"/>
      <c r="RHT102" s="1013"/>
      <c r="RHU102" s="1601"/>
      <c r="RHV102" s="215"/>
      <c r="RHW102" s="1013"/>
      <c r="RHX102" s="1601"/>
      <c r="RHY102" s="215"/>
      <c r="RHZ102" s="1013"/>
      <c r="RIA102" s="1601"/>
      <c r="RIB102" s="215"/>
      <c r="RIC102" s="1013"/>
      <c r="RID102" s="1601"/>
      <c r="RIE102" s="215"/>
      <c r="RIF102" s="1013"/>
      <c r="RIG102" s="1601"/>
      <c r="RIH102" s="215"/>
      <c r="RII102" s="1013"/>
      <c r="RIJ102" s="1601"/>
      <c r="RIK102" s="215"/>
      <c r="RIL102" s="1013"/>
      <c r="RIM102" s="1601"/>
      <c r="RIN102" s="215"/>
      <c r="RIO102" s="1013"/>
      <c r="RIP102" s="1601"/>
      <c r="RIQ102" s="215"/>
      <c r="RIR102" s="1013"/>
      <c r="RIS102" s="1601"/>
      <c r="RIT102" s="215"/>
      <c r="RIU102" s="1013"/>
      <c r="RIV102" s="1601"/>
      <c r="RIW102" s="215"/>
      <c r="RIX102" s="1013"/>
      <c r="RIY102" s="1601"/>
      <c r="RIZ102" s="215"/>
      <c r="RJA102" s="1013"/>
      <c r="RJB102" s="1601"/>
      <c r="RJC102" s="215"/>
      <c r="RJD102" s="1013"/>
      <c r="RJE102" s="1601"/>
      <c r="RJF102" s="215"/>
      <c r="RJG102" s="1013"/>
      <c r="RJH102" s="1601"/>
      <c r="RJI102" s="215"/>
      <c r="RJJ102" s="1013"/>
      <c r="RJK102" s="1601"/>
      <c r="RJL102" s="215"/>
      <c r="RJM102" s="1013"/>
      <c r="RJN102" s="1601"/>
      <c r="RJO102" s="215"/>
      <c r="RJP102" s="1013"/>
      <c r="RJQ102" s="1601"/>
      <c r="RJR102" s="215"/>
      <c r="RJS102" s="1013"/>
      <c r="RJT102" s="1601"/>
      <c r="RJU102" s="215"/>
      <c r="RJV102" s="1013"/>
      <c r="RJW102" s="1601"/>
      <c r="RJX102" s="215"/>
      <c r="RJY102" s="1013"/>
      <c r="RJZ102" s="1601"/>
      <c r="RKA102" s="215"/>
      <c r="RKB102" s="1013"/>
      <c r="RKC102" s="1601"/>
      <c r="RKD102" s="215"/>
      <c r="RKE102" s="1013"/>
      <c r="RKF102" s="1601"/>
      <c r="RKG102" s="215"/>
      <c r="RKH102" s="1013"/>
      <c r="RKI102" s="1601"/>
      <c r="RKJ102" s="215"/>
      <c r="RKK102" s="1013"/>
      <c r="RKL102" s="1601"/>
      <c r="RKM102" s="215"/>
      <c r="RKN102" s="1013"/>
      <c r="RKO102" s="1601"/>
      <c r="RKP102" s="215"/>
      <c r="RKQ102" s="1013"/>
      <c r="RKR102" s="1601"/>
      <c r="RKS102" s="215"/>
      <c r="RKT102" s="1013"/>
      <c r="RKU102" s="1601"/>
      <c r="RKV102" s="215"/>
      <c r="RKW102" s="1013"/>
      <c r="RKX102" s="1601"/>
      <c r="RKY102" s="215"/>
      <c r="RKZ102" s="1013"/>
      <c r="RLA102" s="1601"/>
      <c r="RLB102" s="215"/>
      <c r="RLC102" s="1013"/>
      <c r="RLD102" s="1601"/>
      <c r="RLE102" s="215"/>
      <c r="RLF102" s="1013"/>
      <c r="RLG102" s="1601"/>
      <c r="RLH102" s="215"/>
      <c r="RLI102" s="1013"/>
      <c r="RLJ102" s="1601"/>
      <c r="RLK102" s="215"/>
      <c r="RLL102" s="1013"/>
      <c r="RLM102" s="1601"/>
      <c r="RLN102" s="215"/>
      <c r="RLO102" s="1013"/>
      <c r="RLP102" s="1601"/>
      <c r="RLQ102" s="215"/>
      <c r="RLR102" s="1013"/>
      <c r="RLS102" s="1601"/>
      <c r="RLT102" s="215"/>
      <c r="RLU102" s="1013"/>
      <c r="RLV102" s="1601"/>
      <c r="RLW102" s="215"/>
      <c r="RLX102" s="1013"/>
      <c r="RLY102" s="1601"/>
      <c r="RLZ102" s="215"/>
      <c r="RMA102" s="1013"/>
      <c r="RMB102" s="1601"/>
      <c r="RMC102" s="215"/>
      <c r="RMD102" s="1013"/>
      <c r="RME102" s="1601"/>
      <c r="RMF102" s="215"/>
      <c r="RMG102" s="1013"/>
      <c r="RMH102" s="1601"/>
      <c r="RMI102" s="215"/>
      <c r="RMJ102" s="1013"/>
      <c r="RMK102" s="1601"/>
      <c r="RML102" s="215"/>
      <c r="RMM102" s="1013"/>
      <c r="RMN102" s="1601"/>
      <c r="RMO102" s="215"/>
      <c r="RMP102" s="1013"/>
      <c r="RMQ102" s="1601"/>
      <c r="RMR102" s="215"/>
      <c r="RMS102" s="1013"/>
      <c r="RMT102" s="1601"/>
      <c r="RMU102" s="215"/>
      <c r="RMV102" s="1013"/>
      <c r="RMW102" s="1601"/>
      <c r="RMX102" s="215"/>
      <c r="RMY102" s="1013"/>
      <c r="RMZ102" s="1601"/>
      <c r="RNA102" s="215"/>
      <c r="RNB102" s="1013"/>
      <c r="RNC102" s="1601"/>
      <c r="RND102" s="215"/>
      <c r="RNE102" s="1013"/>
      <c r="RNF102" s="1601"/>
      <c r="RNG102" s="215"/>
      <c r="RNH102" s="1013"/>
      <c r="RNI102" s="1601"/>
      <c r="RNJ102" s="215"/>
      <c r="RNK102" s="1013"/>
      <c r="RNL102" s="1601"/>
      <c r="RNM102" s="215"/>
      <c r="RNN102" s="1013"/>
      <c r="RNO102" s="1601"/>
      <c r="RNP102" s="215"/>
      <c r="RNQ102" s="1013"/>
      <c r="RNR102" s="1601"/>
      <c r="RNS102" s="215"/>
      <c r="RNT102" s="1013"/>
      <c r="RNU102" s="1601"/>
      <c r="RNV102" s="215"/>
      <c r="RNW102" s="1013"/>
      <c r="RNX102" s="1601"/>
      <c r="RNY102" s="215"/>
      <c r="RNZ102" s="1013"/>
      <c r="ROA102" s="1601"/>
      <c r="ROB102" s="215"/>
      <c r="ROC102" s="1013"/>
      <c r="ROD102" s="1601"/>
      <c r="ROE102" s="215"/>
      <c r="ROF102" s="1013"/>
      <c r="ROG102" s="1601"/>
      <c r="ROH102" s="215"/>
      <c r="ROI102" s="1013"/>
      <c r="ROJ102" s="1601"/>
      <c r="ROK102" s="215"/>
      <c r="ROL102" s="1013"/>
      <c r="ROM102" s="1601"/>
      <c r="RON102" s="215"/>
      <c r="ROO102" s="1013"/>
      <c r="ROP102" s="1601"/>
      <c r="ROQ102" s="215"/>
      <c r="ROR102" s="1013"/>
      <c r="ROS102" s="1601"/>
      <c r="ROT102" s="215"/>
      <c r="ROU102" s="1013"/>
      <c r="ROV102" s="1601"/>
      <c r="ROW102" s="215"/>
      <c r="ROX102" s="1013"/>
      <c r="ROY102" s="1601"/>
      <c r="ROZ102" s="215"/>
      <c r="RPA102" s="1013"/>
      <c r="RPB102" s="1601"/>
      <c r="RPC102" s="215"/>
      <c r="RPD102" s="1013"/>
      <c r="RPE102" s="1601"/>
      <c r="RPF102" s="215"/>
      <c r="RPG102" s="1013"/>
      <c r="RPH102" s="1601"/>
      <c r="RPI102" s="215"/>
      <c r="RPJ102" s="1013"/>
      <c r="RPK102" s="1601"/>
      <c r="RPL102" s="215"/>
      <c r="RPM102" s="1013"/>
      <c r="RPN102" s="1601"/>
      <c r="RPO102" s="215"/>
      <c r="RPP102" s="1013"/>
      <c r="RPQ102" s="1601"/>
      <c r="RPR102" s="215"/>
      <c r="RPS102" s="1013"/>
      <c r="RPT102" s="1601"/>
      <c r="RPU102" s="215"/>
      <c r="RPV102" s="1013"/>
      <c r="RPW102" s="1601"/>
      <c r="RPX102" s="215"/>
      <c r="RPY102" s="1013"/>
      <c r="RPZ102" s="1601"/>
      <c r="RQA102" s="215"/>
      <c r="RQB102" s="1013"/>
      <c r="RQC102" s="1601"/>
      <c r="RQD102" s="215"/>
      <c r="RQE102" s="1013"/>
      <c r="RQF102" s="1601"/>
      <c r="RQG102" s="215"/>
      <c r="RQH102" s="1013"/>
      <c r="RQI102" s="1601"/>
      <c r="RQJ102" s="215"/>
      <c r="RQK102" s="1013"/>
      <c r="RQL102" s="1601"/>
      <c r="RQM102" s="215"/>
      <c r="RQN102" s="1013"/>
      <c r="RQO102" s="1601"/>
      <c r="RQP102" s="215"/>
      <c r="RQQ102" s="1013"/>
      <c r="RQR102" s="1601"/>
      <c r="RQS102" s="215"/>
      <c r="RQT102" s="1013"/>
      <c r="RQU102" s="1601"/>
      <c r="RQV102" s="215"/>
      <c r="RQW102" s="1013"/>
      <c r="RQX102" s="1601"/>
      <c r="RQY102" s="215"/>
      <c r="RQZ102" s="1013"/>
      <c r="RRA102" s="1601"/>
      <c r="RRB102" s="215"/>
      <c r="RRC102" s="1013"/>
      <c r="RRD102" s="1601"/>
      <c r="RRE102" s="215"/>
      <c r="RRF102" s="1013"/>
      <c r="RRG102" s="1601"/>
      <c r="RRH102" s="215"/>
      <c r="RRI102" s="1013"/>
      <c r="RRJ102" s="1601"/>
      <c r="RRK102" s="215"/>
      <c r="RRL102" s="1013"/>
      <c r="RRM102" s="1601"/>
      <c r="RRN102" s="215"/>
      <c r="RRO102" s="1013"/>
      <c r="RRP102" s="1601"/>
      <c r="RRQ102" s="215"/>
      <c r="RRR102" s="1013"/>
      <c r="RRS102" s="1601"/>
      <c r="RRT102" s="215"/>
      <c r="RRU102" s="1013"/>
      <c r="RRV102" s="1601"/>
      <c r="RRW102" s="215"/>
      <c r="RRX102" s="1013"/>
      <c r="RRY102" s="1601"/>
      <c r="RRZ102" s="215"/>
      <c r="RSA102" s="1013"/>
      <c r="RSB102" s="1601"/>
      <c r="RSC102" s="215"/>
      <c r="RSD102" s="1013"/>
      <c r="RSE102" s="1601"/>
      <c r="RSF102" s="215"/>
      <c r="RSG102" s="1013"/>
      <c r="RSH102" s="1601"/>
      <c r="RSI102" s="215"/>
      <c r="RSJ102" s="1013"/>
      <c r="RSK102" s="1601"/>
      <c r="RSL102" s="215"/>
      <c r="RSM102" s="1013"/>
      <c r="RSN102" s="1601"/>
      <c r="RSO102" s="215"/>
      <c r="RSP102" s="1013"/>
      <c r="RSQ102" s="1601"/>
      <c r="RSR102" s="215"/>
      <c r="RSS102" s="1013"/>
      <c r="RST102" s="1601"/>
      <c r="RSU102" s="215"/>
      <c r="RSV102" s="1013"/>
      <c r="RSW102" s="1601"/>
      <c r="RSX102" s="215"/>
      <c r="RSY102" s="1013"/>
      <c r="RSZ102" s="1601"/>
      <c r="RTA102" s="215"/>
      <c r="RTB102" s="1013"/>
      <c r="RTC102" s="1601"/>
      <c r="RTD102" s="215"/>
      <c r="RTE102" s="1013"/>
      <c r="RTF102" s="1601"/>
      <c r="RTG102" s="215"/>
      <c r="RTH102" s="1013"/>
      <c r="RTI102" s="1601"/>
      <c r="RTJ102" s="215"/>
      <c r="RTK102" s="1013"/>
      <c r="RTL102" s="1601"/>
      <c r="RTM102" s="215"/>
      <c r="RTN102" s="1013"/>
      <c r="RTO102" s="1601"/>
      <c r="RTP102" s="215"/>
      <c r="RTQ102" s="1013"/>
      <c r="RTR102" s="1601"/>
      <c r="RTS102" s="215"/>
      <c r="RTT102" s="1013"/>
      <c r="RTU102" s="1601"/>
      <c r="RTV102" s="215"/>
      <c r="RTW102" s="1013"/>
      <c r="RTX102" s="1601"/>
      <c r="RTY102" s="215"/>
      <c r="RTZ102" s="1013"/>
      <c r="RUA102" s="1601"/>
      <c r="RUB102" s="215"/>
      <c r="RUC102" s="1013"/>
      <c r="RUD102" s="1601"/>
      <c r="RUE102" s="215"/>
      <c r="RUF102" s="1013"/>
      <c r="RUG102" s="1601"/>
      <c r="RUH102" s="215"/>
      <c r="RUI102" s="1013"/>
      <c r="RUJ102" s="1601"/>
      <c r="RUK102" s="215"/>
      <c r="RUL102" s="1013"/>
      <c r="RUM102" s="1601"/>
      <c r="RUN102" s="215"/>
      <c r="RUO102" s="1013"/>
      <c r="RUP102" s="1601"/>
      <c r="RUQ102" s="215"/>
      <c r="RUR102" s="1013"/>
      <c r="RUS102" s="1601"/>
      <c r="RUT102" s="215"/>
      <c r="RUU102" s="1013"/>
      <c r="RUV102" s="1601"/>
      <c r="RUW102" s="215"/>
      <c r="RUX102" s="1013"/>
      <c r="RUY102" s="1601"/>
      <c r="RUZ102" s="215"/>
      <c r="RVA102" s="1013"/>
      <c r="RVB102" s="1601"/>
      <c r="RVC102" s="215"/>
      <c r="RVD102" s="1013"/>
      <c r="RVE102" s="1601"/>
      <c r="RVF102" s="215"/>
      <c r="RVG102" s="1013"/>
      <c r="RVH102" s="1601"/>
      <c r="RVI102" s="215"/>
      <c r="RVJ102" s="1013"/>
      <c r="RVK102" s="1601"/>
      <c r="RVL102" s="215"/>
      <c r="RVM102" s="1013"/>
      <c r="RVN102" s="1601"/>
      <c r="RVO102" s="215"/>
      <c r="RVP102" s="1013"/>
      <c r="RVQ102" s="1601"/>
      <c r="RVR102" s="215"/>
      <c r="RVS102" s="1013"/>
      <c r="RVT102" s="1601"/>
      <c r="RVU102" s="215"/>
      <c r="RVV102" s="1013"/>
      <c r="RVW102" s="1601"/>
      <c r="RVX102" s="215"/>
      <c r="RVY102" s="1013"/>
      <c r="RVZ102" s="1601"/>
      <c r="RWA102" s="215"/>
      <c r="RWB102" s="1013"/>
      <c r="RWC102" s="1601"/>
      <c r="RWD102" s="215"/>
      <c r="RWE102" s="1013"/>
      <c r="RWF102" s="1601"/>
      <c r="RWG102" s="215"/>
      <c r="RWH102" s="1013"/>
      <c r="RWI102" s="1601"/>
      <c r="RWJ102" s="215"/>
      <c r="RWK102" s="1013"/>
      <c r="RWL102" s="1601"/>
      <c r="RWM102" s="215"/>
      <c r="RWN102" s="1013"/>
      <c r="RWO102" s="1601"/>
      <c r="RWP102" s="215"/>
      <c r="RWQ102" s="1013"/>
      <c r="RWR102" s="1601"/>
      <c r="RWS102" s="215"/>
      <c r="RWT102" s="1013"/>
      <c r="RWU102" s="1601"/>
      <c r="RWV102" s="215"/>
      <c r="RWW102" s="1013"/>
      <c r="RWX102" s="1601"/>
      <c r="RWY102" s="215"/>
      <c r="RWZ102" s="1013"/>
      <c r="RXA102" s="1601"/>
      <c r="RXB102" s="215"/>
      <c r="RXC102" s="1013"/>
      <c r="RXD102" s="1601"/>
      <c r="RXE102" s="215"/>
      <c r="RXF102" s="1013"/>
      <c r="RXG102" s="1601"/>
      <c r="RXH102" s="215"/>
      <c r="RXI102" s="1013"/>
      <c r="RXJ102" s="1601"/>
      <c r="RXK102" s="215"/>
      <c r="RXL102" s="1013"/>
      <c r="RXM102" s="1601"/>
      <c r="RXN102" s="215"/>
      <c r="RXO102" s="1013"/>
      <c r="RXP102" s="1601"/>
      <c r="RXQ102" s="215"/>
      <c r="RXR102" s="1013"/>
      <c r="RXS102" s="1601"/>
      <c r="RXT102" s="215"/>
      <c r="RXU102" s="1013"/>
      <c r="RXV102" s="1601"/>
      <c r="RXW102" s="215"/>
      <c r="RXX102" s="1013"/>
      <c r="RXY102" s="1601"/>
      <c r="RXZ102" s="215"/>
      <c r="RYA102" s="1013"/>
      <c r="RYB102" s="1601"/>
      <c r="RYC102" s="215"/>
      <c r="RYD102" s="1013"/>
      <c r="RYE102" s="1601"/>
      <c r="RYF102" s="215"/>
      <c r="RYG102" s="1013"/>
      <c r="RYH102" s="1601"/>
      <c r="RYI102" s="215"/>
      <c r="RYJ102" s="1013"/>
      <c r="RYK102" s="1601"/>
      <c r="RYL102" s="215"/>
      <c r="RYM102" s="1013"/>
      <c r="RYN102" s="1601"/>
      <c r="RYO102" s="215"/>
      <c r="RYP102" s="1013"/>
      <c r="RYQ102" s="1601"/>
      <c r="RYR102" s="215"/>
      <c r="RYS102" s="1013"/>
      <c r="RYT102" s="1601"/>
      <c r="RYU102" s="215"/>
      <c r="RYV102" s="1013"/>
      <c r="RYW102" s="1601"/>
      <c r="RYX102" s="215"/>
      <c r="RYY102" s="1013"/>
      <c r="RYZ102" s="1601"/>
      <c r="RZA102" s="215"/>
      <c r="RZB102" s="1013"/>
      <c r="RZC102" s="1601"/>
      <c r="RZD102" s="215"/>
      <c r="RZE102" s="1013"/>
      <c r="RZF102" s="1601"/>
      <c r="RZG102" s="215"/>
      <c r="RZH102" s="1013"/>
      <c r="RZI102" s="1601"/>
      <c r="RZJ102" s="215"/>
      <c r="RZK102" s="1013"/>
      <c r="RZL102" s="1601"/>
      <c r="RZM102" s="215"/>
      <c r="RZN102" s="1013"/>
      <c r="RZO102" s="1601"/>
      <c r="RZP102" s="215"/>
      <c r="RZQ102" s="1013"/>
      <c r="RZR102" s="1601"/>
      <c r="RZS102" s="215"/>
      <c r="RZT102" s="1013"/>
      <c r="RZU102" s="1601"/>
      <c r="RZV102" s="215"/>
      <c r="RZW102" s="1013"/>
      <c r="RZX102" s="1601"/>
      <c r="RZY102" s="215"/>
      <c r="RZZ102" s="1013"/>
      <c r="SAA102" s="1601"/>
      <c r="SAB102" s="215"/>
      <c r="SAC102" s="1013"/>
      <c r="SAD102" s="1601"/>
      <c r="SAE102" s="215"/>
      <c r="SAF102" s="1013"/>
      <c r="SAG102" s="1601"/>
      <c r="SAH102" s="215"/>
      <c r="SAI102" s="1013"/>
      <c r="SAJ102" s="1601"/>
      <c r="SAK102" s="215"/>
      <c r="SAL102" s="1013"/>
      <c r="SAM102" s="1601"/>
      <c r="SAN102" s="215"/>
      <c r="SAO102" s="1013"/>
      <c r="SAP102" s="1601"/>
      <c r="SAQ102" s="215"/>
      <c r="SAR102" s="1013"/>
      <c r="SAS102" s="1601"/>
      <c r="SAT102" s="215"/>
      <c r="SAU102" s="1013"/>
      <c r="SAV102" s="1601"/>
      <c r="SAW102" s="215"/>
      <c r="SAX102" s="1013"/>
      <c r="SAY102" s="1601"/>
      <c r="SAZ102" s="215"/>
      <c r="SBA102" s="1013"/>
      <c r="SBB102" s="1601"/>
      <c r="SBC102" s="215"/>
      <c r="SBD102" s="1013"/>
      <c r="SBE102" s="1601"/>
      <c r="SBF102" s="215"/>
      <c r="SBG102" s="1013"/>
      <c r="SBH102" s="1601"/>
      <c r="SBI102" s="215"/>
      <c r="SBJ102" s="1013"/>
      <c r="SBK102" s="1601"/>
      <c r="SBL102" s="215"/>
      <c r="SBM102" s="1013"/>
      <c r="SBN102" s="1601"/>
      <c r="SBO102" s="215"/>
      <c r="SBP102" s="1013"/>
      <c r="SBQ102" s="1601"/>
      <c r="SBR102" s="215"/>
      <c r="SBS102" s="1013"/>
      <c r="SBT102" s="1601"/>
      <c r="SBU102" s="215"/>
      <c r="SBV102" s="1013"/>
      <c r="SBW102" s="1601"/>
      <c r="SBX102" s="215"/>
      <c r="SBY102" s="1013"/>
      <c r="SBZ102" s="1601"/>
      <c r="SCA102" s="215"/>
      <c r="SCB102" s="1013"/>
      <c r="SCC102" s="1601"/>
      <c r="SCD102" s="215"/>
      <c r="SCE102" s="1013"/>
      <c r="SCF102" s="1601"/>
      <c r="SCG102" s="215"/>
      <c r="SCH102" s="1013"/>
      <c r="SCI102" s="1601"/>
      <c r="SCJ102" s="215"/>
      <c r="SCK102" s="1013"/>
      <c r="SCL102" s="1601"/>
      <c r="SCM102" s="215"/>
      <c r="SCN102" s="1013"/>
      <c r="SCO102" s="1601"/>
      <c r="SCP102" s="215"/>
      <c r="SCQ102" s="1013"/>
      <c r="SCR102" s="1601"/>
      <c r="SCS102" s="215"/>
      <c r="SCT102" s="1013"/>
      <c r="SCU102" s="1601"/>
      <c r="SCV102" s="215"/>
      <c r="SCW102" s="1013"/>
      <c r="SCX102" s="1601"/>
      <c r="SCY102" s="215"/>
      <c r="SCZ102" s="1013"/>
      <c r="SDA102" s="1601"/>
      <c r="SDB102" s="215"/>
      <c r="SDC102" s="1013"/>
      <c r="SDD102" s="1601"/>
      <c r="SDE102" s="215"/>
      <c r="SDF102" s="1013"/>
      <c r="SDG102" s="1601"/>
      <c r="SDH102" s="215"/>
      <c r="SDI102" s="1013"/>
      <c r="SDJ102" s="1601"/>
      <c r="SDK102" s="215"/>
      <c r="SDL102" s="1013"/>
      <c r="SDM102" s="1601"/>
      <c r="SDN102" s="215"/>
      <c r="SDO102" s="1013"/>
      <c r="SDP102" s="1601"/>
      <c r="SDQ102" s="215"/>
      <c r="SDR102" s="1013"/>
      <c r="SDS102" s="1601"/>
      <c r="SDT102" s="215"/>
      <c r="SDU102" s="1013"/>
      <c r="SDV102" s="1601"/>
      <c r="SDW102" s="215"/>
      <c r="SDX102" s="1013"/>
      <c r="SDY102" s="1601"/>
      <c r="SDZ102" s="215"/>
      <c r="SEA102" s="1013"/>
      <c r="SEB102" s="1601"/>
      <c r="SEC102" s="215"/>
      <c r="SED102" s="1013"/>
      <c r="SEE102" s="1601"/>
      <c r="SEF102" s="215"/>
      <c r="SEG102" s="1013"/>
      <c r="SEH102" s="1601"/>
      <c r="SEI102" s="215"/>
      <c r="SEJ102" s="1013"/>
      <c r="SEK102" s="1601"/>
      <c r="SEL102" s="215"/>
      <c r="SEM102" s="1013"/>
      <c r="SEN102" s="1601"/>
      <c r="SEO102" s="215"/>
      <c r="SEP102" s="1013"/>
      <c r="SEQ102" s="1601"/>
      <c r="SER102" s="215"/>
      <c r="SES102" s="1013"/>
      <c r="SET102" s="1601"/>
      <c r="SEU102" s="215"/>
      <c r="SEV102" s="1013"/>
      <c r="SEW102" s="1601"/>
      <c r="SEX102" s="215"/>
      <c r="SEY102" s="1013"/>
      <c r="SEZ102" s="1601"/>
      <c r="SFA102" s="215"/>
      <c r="SFB102" s="1013"/>
      <c r="SFC102" s="1601"/>
      <c r="SFD102" s="215"/>
      <c r="SFE102" s="1013"/>
      <c r="SFF102" s="1601"/>
      <c r="SFG102" s="215"/>
      <c r="SFH102" s="1013"/>
      <c r="SFI102" s="1601"/>
      <c r="SFJ102" s="215"/>
      <c r="SFK102" s="1013"/>
      <c r="SFL102" s="1601"/>
      <c r="SFM102" s="215"/>
      <c r="SFN102" s="1013"/>
      <c r="SFO102" s="1601"/>
      <c r="SFP102" s="215"/>
      <c r="SFQ102" s="1013"/>
      <c r="SFR102" s="1601"/>
      <c r="SFS102" s="215"/>
      <c r="SFT102" s="1013"/>
      <c r="SFU102" s="1601"/>
      <c r="SFV102" s="215"/>
      <c r="SFW102" s="1013"/>
      <c r="SFX102" s="1601"/>
      <c r="SFY102" s="215"/>
      <c r="SFZ102" s="1013"/>
      <c r="SGA102" s="1601"/>
      <c r="SGB102" s="215"/>
      <c r="SGC102" s="1013"/>
      <c r="SGD102" s="1601"/>
      <c r="SGE102" s="215"/>
      <c r="SGF102" s="1013"/>
      <c r="SGG102" s="1601"/>
      <c r="SGH102" s="215"/>
      <c r="SGI102" s="1013"/>
      <c r="SGJ102" s="1601"/>
      <c r="SGK102" s="215"/>
      <c r="SGL102" s="1013"/>
      <c r="SGM102" s="1601"/>
      <c r="SGN102" s="215"/>
      <c r="SGO102" s="1013"/>
      <c r="SGP102" s="1601"/>
      <c r="SGQ102" s="215"/>
      <c r="SGR102" s="1013"/>
      <c r="SGS102" s="1601"/>
      <c r="SGT102" s="215"/>
      <c r="SGU102" s="1013"/>
      <c r="SGV102" s="1601"/>
      <c r="SGW102" s="215"/>
      <c r="SGX102" s="1013"/>
      <c r="SGY102" s="1601"/>
      <c r="SGZ102" s="215"/>
      <c r="SHA102" s="1013"/>
      <c r="SHB102" s="1601"/>
      <c r="SHC102" s="215"/>
      <c r="SHD102" s="1013"/>
      <c r="SHE102" s="1601"/>
      <c r="SHF102" s="215"/>
      <c r="SHG102" s="1013"/>
      <c r="SHH102" s="1601"/>
      <c r="SHI102" s="215"/>
      <c r="SHJ102" s="1013"/>
      <c r="SHK102" s="1601"/>
      <c r="SHL102" s="215"/>
      <c r="SHM102" s="1013"/>
      <c r="SHN102" s="1601"/>
      <c r="SHO102" s="215"/>
      <c r="SHP102" s="1013"/>
      <c r="SHQ102" s="1601"/>
      <c r="SHR102" s="215"/>
      <c r="SHS102" s="1013"/>
      <c r="SHT102" s="1601"/>
      <c r="SHU102" s="215"/>
      <c r="SHV102" s="1013"/>
      <c r="SHW102" s="1601"/>
      <c r="SHX102" s="215"/>
      <c r="SHY102" s="1013"/>
      <c r="SHZ102" s="1601"/>
      <c r="SIA102" s="215"/>
      <c r="SIB102" s="1013"/>
      <c r="SIC102" s="1601"/>
      <c r="SID102" s="215"/>
      <c r="SIE102" s="1013"/>
      <c r="SIF102" s="1601"/>
      <c r="SIG102" s="215"/>
      <c r="SIH102" s="1013"/>
      <c r="SII102" s="1601"/>
      <c r="SIJ102" s="215"/>
      <c r="SIK102" s="1013"/>
      <c r="SIL102" s="1601"/>
      <c r="SIM102" s="215"/>
      <c r="SIN102" s="1013"/>
      <c r="SIO102" s="1601"/>
      <c r="SIP102" s="215"/>
      <c r="SIQ102" s="1013"/>
      <c r="SIR102" s="1601"/>
      <c r="SIS102" s="215"/>
      <c r="SIT102" s="1013"/>
      <c r="SIU102" s="1601"/>
      <c r="SIV102" s="215"/>
      <c r="SIW102" s="1013"/>
      <c r="SIX102" s="1601"/>
      <c r="SIY102" s="215"/>
      <c r="SIZ102" s="1013"/>
      <c r="SJA102" s="1601"/>
      <c r="SJB102" s="215"/>
      <c r="SJC102" s="1013"/>
      <c r="SJD102" s="1601"/>
      <c r="SJE102" s="215"/>
      <c r="SJF102" s="1013"/>
      <c r="SJG102" s="1601"/>
      <c r="SJH102" s="215"/>
      <c r="SJI102" s="1013"/>
      <c r="SJJ102" s="1601"/>
      <c r="SJK102" s="215"/>
      <c r="SJL102" s="1013"/>
      <c r="SJM102" s="1601"/>
      <c r="SJN102" s="215"/>
      <c r="SJO102" s="1013"/>
      <c r="SJP102" s="1601"/>
      <c r="SJQ102" s="215"/>
      <c r="SJR102" s="1013"/>
      <c r="SJS102" s="1601"/>
      <c r="SJT102" s="215"/>
      <c r="SJU102" s="1013"/>
      <c r="SJV102" s="1601"/>
      <c r="SJW102" s="215"/>
      <c r="SJX102" s="1013"/>
      <c r="SJY102" s="1601"/>
      <c r="SJZ102" s="215"/>
      <c r="SKA102" s="1013"/>
      <c r="SKB102" s="1601"/>
      <c r="SKC102" s="215"/>
      <c r="SKD102" s="1013"/>
      <c r="SKE102" s="1601"/>
      <c r="SKF102" s="215"/>
      <c r="SKG102" s="1013"/>
      <c r="SKH102" s="1601"/>
      <c r="SKI102" s="215"/>
      <c r="SKJ102" s="1013"/>
      <c r="SKK102" s="1601"/>
      <c r="SKL102" s="215"/>
      <c r="SKM102" s="1013"/>
      <c r="SKN102" s="1601"/>
      <c r="SKO102" s="215"/>
      <c r="SKP102" s="1013"/>
      <c r="SKQ102" s="1601"/>
      <c r="SKR102" s="215"/>
      <c r="SKS102" s="1013"/>
      <c r="SKT102" s="1601"/>
      <c r="SKU102" s="215"/>
      <c r="SKV102" s="1013"/>
      <c r="SKW102" s="1601"/>
      <c r="SKX102" s="215"/>
      <c r="SKY102" s="1013"/>
      <c r="SKZ102" s="1601"/>
      <c r="SLA102" s="215"/>
      <c r="SLB102" s="1013"/>
      <c r="SLC102" s="1601"/>
      <c r="SLD102" s="215"/>
      <c r="SLE102" s="1013"/>
      <c r="SLF102" s="1601"/>
      <c r="SLG102" s="215"/>
      <c r="SLH102" s="1013"/>
      <c r="SLI102" s="1601"/>
      <c r="SLJ102" s="215"/>
      <c r="SLK102" s="1013"/>
      <c r="SLL102" s="1601"/>
      <c r="SLM102" s="215"/>
      <c r="SLN102" s="1013"/>
      <c r="SLO102" s="1601"/>
      <c r="SLP102" s="215"/>
      <c r="SLQ102" s="1013"/>
      <c r="SLR102" s="1601"/>
      <c r="SLS102" s="215"/>
      <c r="SLT102" s="1013"/>
      <c r="SLU102" s="1601"/>
      <c r="SLV102" s="215"/>
      <c r="SLW102" s="1013"/>
      <c r="SLX102" s="1601"/>
      <c r="SLY102" s="215"/>
      <c r="SLZ102" s="1013"/>
      <c r="SMA102" s="1601"/>
      <c r="SMB102" s="215"/>
      <c r="SMC102" s="1013"/>
      <c r="SMD102" s="1601"/>
      <c r="SME102" s="215"/>
      <c r="SMF102" s="1013"/>
      <c r="SMG102" s="1601"/>
      <c r="SMH102" s="215"/>
      <c r="SMI102" s="1013"/>
      <c r="SMJ102" s="1601"/>
      <c r="SMK102" s="215"/>
      <c r="SML102" s="1013"/>
      <c r="SMM102" s="1601"/>
      <c r="SMN102" s="215"/>
      <c r="SMO102" s="1013"/>
      <c r="SMP102" s="1601"/>
      <c r="SMQ102" s="215"/>
      <c r="SMR102" s="1013"/>
      <c r="SMS102" s="1601"/>
      <c r="SMT102" s="215"/>
      <c r="SMU102" s="1013"/>
      <c r="SMV102" s="1601"/>
      <c r="SMW102" s="215"/>
      <c r="SMX102" s="1013"/>
      <c r="SMY102" s="1601"/>
      <c r="SMZ102" s="215"/>
      <c r="SNA102" s="1013"/>
      <c r="SNB102" s="1601"/>
      <c r="SNC102" s="215"/>
      <c r="SND102" s="1013"/>
      <c r="SNE102" s="1601"/>
      <c r="SNF102" s="215"/>
      <c r="SNG102" s="1013"/>
      <c r="SNH102" s="1601"/>
      <c r="SNI102" s="215"/>
      <c r="SNJ102" s="1013"/>
      <c r="SNK102" s="1601"/>
      <c r="SNL102" s="215"/>
      <c r="SNM102" s="1013"/>
      <c r="SNN102" s="1601"/>
      <c r="SNO102" s="215"/>
      <c r="SNP102" s="1013"/>
      <c r="SNQ102" s="1601"/>
      <c r="SNR102" s="215"/>
      <c r="SNS102" s="1013"/>
      <c r="SNT102" s="1601"/>
      <c r="SNU102" s="215"/>
      <c r="SNV102" s="1013"/>
      <c r="SNW102" s="1601"/>
      <c r="SNX102" s="215"/>
      <c r="SNY102" s="1013"/>
      <c r="SNZ102" s="1601"/>
      <c r="SOA102" s="215"/>
      <c r="SOB102" s="1013"/>
      <c r="SOC102" s="1601"/>
      <c r="SOD102" s="215"/>
      <c r="SOE102" s="1013"/>
      <c r="SOF102" s="1601"/>
      <c r="SOG102" s="215"/>
      <c r="SOH102" s="1013"/>
      <c r="SOI102" s="1601"/>
      <c r="SOJ102" s="215"/>
      <c r="SOK102" s="1013"/>
      <c r="SOL102" s="1601"/>
      <c r="SOM102" s="215"/>
      <c r="SON102" s="1013"/>
      <c r="SOO102" s="1601"/>
      <c r="SOP102" s="215"/>
      <c r="SOQ102" s="1013"/>
      <c r="SOR102" s="1601"/>
      <c r="SOS102" s="215"/>
      <c r="SOT102" s="1013"/>
      <c r="SOU102" s="1601"/>
      <c r="SOV102" s="215"/>
      <c r="SOW102" s="1013"/>
      <c r="SOX102" s="1601"/>
      <c r="SOY102" s="215"/>
      <c r="SOZ102" s="1013"/>
      <c r="SPA102" s="1601"/>
      <c r="SPB102" s="215"/>
      <c r="SPC102" s="1013"/>
      <c r="SPD102" s="1601"/>
      <c r="SPE102" s="215"/>
      <c r="SPF102" s="1013"/>
      <c r="SPG102" s="1601"/>
      <c r="SPH102" s="215"/>
      <c r="SPI102" s="1013"/>
      <c r="SPJ102" s="1601"/>
      <c r="SPK102" s="215"/>
      <c r="SPL102" s="1013"/>
      <c r="SPM102" s="1601"/>
      <c r="SPN102" s="215"/>
      <c r="SPO102" s="1013"/>
      <c r="SPP102" s="1601"/>
      <c r="SPQ102" s="215"/>
      <c r="SPR102" s="1013"/>
      <c r="SPS102" s="1601"/>
      <c r="SPT102" s="215"/>
      <c r="SPU102" s="1013"/>
      <c r="SPV102" s="1601"/>
      <c r="SPW102" s="215"/>
      <c r="SPX102" s="1013"/>
      <c r="SPY102" s="1601"/>
      <c r="SPZ102" s="215"/>
      <c r="SQA102" s="1013"/>
      <c r="SQB102" s="1601"/>
      <c r="SQC102" s="215"/>
      <c r="SQD102" s="1013"/>
      <c r="SQE102" s="1601"/>
      <c r="SQF102" s="215"/>
      <c r="SQG102" s="1013"/>
      <c r="SQH102" s="1601"/>
      <c r="SQI102" s="215"/>
      <c r="SQJ102" s="1013"/>
      <c r="SQK102" s="1601"/>
      <c r="SQL102" s="215"/>
      <c r="SQM102" s="1013"/>
      <c r="SQN102" s="1601"/>
      <c r="SQO102" s="215"/>
      <c r="SQP102" s="1013"/>
      <c r="SQQ102" s="1601"/>
      <c r="SQR102" s="215"/>
      <c r="SQS102" s="1013"/>
      <c r="SQT102" s="1601"/>
      <c r="SQU102" s="215"/>
      <c r="SQV102" s="1013"/>
      <c r="SQW102" s="1601"/>
      <c r="SQX102" s="215"/>
      <c r="SQY102" s="1013"/>
      <c r="SQZ102" s="1601"/>
      <c r="SRA102" s="215"/>
      <c r="SRB102" s="1013"/>
      <c r="SRC102" s="1601"/>
      <c r="SRD102" s="215"/>
      <c r="SRE102" s="1013"/>
      <c r="SRF102" s="1601"/>
      <c r="SRG102" s="215"/>
      <c r="SRH102" s="1013"/>
      <c r="SRI102" s="1601"/>
      <c r="SRJ102" s="215"/>
      <c r="SRK102" s="1013"/>
      <c r="SRL102" s="1601"/>
      <c r="SRM102" s="215"/>
      <c r="SRN102" s="1013"/>
      <c r="SRO102" s="1601"/>
      <c r="SRP102" s="215"/>
      <c r="SRQ102" s="1013"/>
      <c r="SRR102" s="1601"/>
      <c r="SRS102" s="215"/>
      <c r="SRT102" s="1013"/>
      <c r="SRU102" s="1601"/>
      <c r="SRV102" s="215"/>
      <c r="SRW102" s="1013"/>
      <c r="SRX102" s="1601"/>
      <c r="SRY102" s="215"/>
      <c r="SRZ102" s="1013"/>
      <c r="SSA102" s="1601"/>
      <c r="SSB102" s="215"/>
      <c r="SSC102" s="1013"/>
      <c r="SSD102" s="1601"/>
      <c r="SSE102" s="215"/>
      <c r="SSF102" s="1013"/>
      <c r="SSG102" s="1601"/>
      <c r="SSH102" s="215"/>
      <c r="SSI102" s="1013"/>
      <c r="SSJ102" s="1601"/>
      <c r="SSK102" s="215"/>
      <c r="SSL102" s="1013"/>
      <c r="SSM102" s="1601"/>
      <c r="SSN102" s="215"/>
      <c r="SSO102" s="1013"/>
      <c r="SSP102" s="1601"/>
      <c r="SSQ102" s="215"/>
      <c r="SSR102" s="1013"/>
      <c r="SSS102" s="1601"/>
      <c r="SST102" s="215"/>
      <c r="SSU102" s="1013"/>
      <c r="SSV102" s="1601"/>
      <c r="SSW102" s="215"/>
      <c r="SSX102" s="1013"/>
      <c r="SSY102" s="1601"/>
      <c r="SSZ102" s="215"/>
      <c r="STA102" s="1013"/>
      <c r="STB102" s="1601"/>
      <c r="STC102" s="215"/>
      <c r="STD102" s="1013"/>
      <c r="STE102" s="1601"/>
      <c r="STF102" s="215"/>
      <c r="STG102" s="1013"/>
      <c r="STH102" s="1601"/>
      <c r="STI102" s="215"/>
      <c r="STJ102" s="1013"/>
      <c r="STK102" s="1601"/>
      <c r="STL102" s="215"/>
      <c r="STM102" s="1013"/>
      <c r="STN102" s="1601"/>
      <c r="STO102" s="215"/>
      <c r="STP102" s="1013"/>
      <c r="STQ102" s="1601"/>
      <c r="STR102" s="215"/>
      <c r="STS102" s="1013"/>
      <c r="STT102" s="1601"/>
      <c r="STU102" s="215"/>
      <c r="STV102" s="1013"/>
      <c r="STW102" s="1601"/>
      <c r="STX102" s="215"/>
      <c r="STY102" s="1013"/>
      <c r="STZ102" s="1601"/>
      <c r="SUA102" s="215"/>
      <c r="SUB102" s="1013"/>
      <c r="SUC102" s="1601"/>
      <c r="SUD102" s="215"/>
      <c r="SUE102" s="1013"/>
      <c r="SUF102" s="1601"/>
      <c r="SUG102" s="215"/>
      <c r="SUH102" s="1013"/>
      <c r="SUI102" s="1601"/>
      <c r="SUJ102" s="215"/>
      <c r="SUK102" s="1013"/>
      <c r="SUL102" s="1601"/>
      <c r="SUM102" s="215"/>
      <c r="SUN102" s="1013"/>
      <c r="SUO102" s="1601"/>
      <c r="SUP102" s="215"/>
      <c r="SUQ102" s="1013"/>
      <c r="SUR102" s="1601"/>
      <c r="SUS102" s="215"/>
      <c r="SUT102" s="1013"/>
      <c r="SUU102" s="1601"/>
      <c r="SUV102" s="215"/>
      <c r="SUW102" s="1013"/>
      <c r="SUX102" s="1601"/>
      <c r="SUY102" s="215"/>
      <c r="SUZ102" s="1013"/>
      <c r="SVA102" s="1601"/>
      <c r="SVB102" s="215"/>
      <c r="SVC102" s="1013"/>
      <c r="SVD102" s="1601"/>
      <c r="SVE102" s="215"/>
      <c r="SVF102" s="1013"/>
      <c r="SVG102" s="1601"/>
      <c r="SVH102" s="215"/>
      <c r="SVI102" s="1013"/>
      <c r="SVJ102" s="1601"/>
      <c r="SVK102" s="215"/>
      <c r="SVL102" s="1013"/>
      <c r="SVM102" s="1601"/>
      <c r="SVN102" s="215"/>
      <c r="SVO102" s="1013"/>
      <c r="SVP102" s="1601"/>
      <c r="SVQ102" s="215"/>
      <c r="SVR102" s="1013"/>
      <c r="SVS102" s="1601"/>
      <c r="SVT102" s="215"/>
      <c r="SVU102" s="1013"/>
      <c r="SVV102" s="1601"/>
      <c r="SVW102" s="215"/>
      <c r="SVX102" s="1013"/>
      <c r="SVY102" s="1601"/>
      <c r="SVZ102" s="215"/>
      <c r="SWA102" s="1013"/>
      <c r="SWB102" s="1601"/>
      <c r="SWC102" s="215"/>
      <c r="SWD102" s="1013"/>
      <c r="SWE102" s="1601"/>
      <c r="SWF102" s="215"/>
      <c r="SWG102" s="1013"/>
      <c r="SWH102" s="1601"/>
      <c r="SWI102" s="215"/>
      <c r="SWJ102" s="1013"/>
      <c r="SWK102" s="1601"/>
      <c r="SWL102" s="215"/>
      <c r="SWM102" s="1013"/>
      <c r="SWN102" s="1601"/>
      <c r="SWO102" s="215"/>
      <c r="SWP102" s="1013"/>
      <c r="SWQ102" s="1601"/>
      <c r="SWR102" s="215"/>
      <c r="SWS102" s="1013"/>
      <c r="SWT102" s="1601"/>
      <c r="SWU102" s="215"/>
      <c r="SWV102" s="1013"/>
      <c r="SWW102" s="1601"/>
      <c r="SWX102" s="215"/>
      <c r="SWY102" s="1013"/>
      <c r="SWZ102" s="1601"/>
      <c r="SXA102" s="215"/>
      <c r="SXB102" s="1013"/>
      <c r="SXC102" s="1601"/>
      <c r="SXD102" s="215"/>
      <c r="SXE102" s="1013"/>
      <c r="SXF102" s="1601"/>
      <c r="SXG102" s="215"/>
      <c r="SXH102" s="1013"/>
      <c r="SXI102" s="1601"/>
      <c r="SXJ102" s="215"/>
      <c r="SXK102" s="1013"/>
      <c r="SXL102" s="1601"/>
      <c r="SXM102" s="215"/>
      <c r="SXN102" s="1013"/>
      <c r="SXO102" s="1601"/>
      <c r="SXP102" s="215"/>
      <c r="SXQ102" s="1013"/>
      <c r="SXR102" s="1601"/>
      <c r="SXS102" s="215"/>
      <c r="SXT102" s="1013"/>
      <c r="SXU102" s="1601"/>
      <c r="SXV102" s="215"/>
      <c r="SXW102" s="1013"/>
      <c r="SXX102" s="1601"/>
      <c r="SXY102" s="215"/>
      <c r="SXZ102" s="1013"/>
      <c r="SYA102" s="1601"/>
      <c r="SYB102" s="215"/>
      <c r="SYC102" s="1013"/>
      <c r="SYD102" s="1601"/>
      <c r="SYE102" s="215"/>
      <c r="SYF102" s="1013"/>
      <c r="SYG102" s="1601"/>
      <c r="SYH102" s="215"/>
      <c r="SYI102" s="1013"/>
      <c r="SYJ102" s="1601"/>
      <c r="SYK102" s="215"/>
      <c r="SYL102" s="1013"/>
      <c r="SYM102" s="1601"/>
      <c r="SYN102" s="215"/>
      <c r="SYO102" s="1013"/>
      <c r="SYP102" s="1601"/>
      <c r="SYQ102" s="215"/>
      <c r="SYR102" s="1013"/>
      <c r="SYS102" s="1601"/>
      <c r="SYT102" s="215"/>
      <c r="SYU102" s="1013"/>
      <c r="SYV102" s="1601"/>
      <c r="SYW102" s="215"/>
      <c r="SYX102" s="1013"/>
      <c r="SYY102" s="1601"/>
      <c r="SYZ102" s="215"/>
      <c r="SZA102" s="1013"/>
      <c r="SZB102" s="1601"/>
      <c r="SZC102" s="215"/>
      <c r="SZD102" s="1013"/>
      <c r="SZE102" s="1601"/>
      <c r="SZF102" s="215"/>
      <c r="SZG102" s="1013"/>
      <c r="SZH102" s="1601"/>
      <c r="SZI102" s="215"/>
      <c r="SZJ102" s="1013"/>
      <c r="SZK102" s="1601"/>
      <c r="SZL102" s="215"/>
      <c r="SZM102" s="1013"/>
      <c r="SZN102" s="1601"/>
      <c r="SZO102" s="215"/>
      <c r="SZP102" s="1013"/>
      <c r="SZQ102" s="1601"/>
      <c r="SZR102" s="215"/>
      <c r="SZS102" s="1013"/>
      <c r="SZT102" s="1601"/>
      <c r="SZU102" s="215"/>
      <c r="SZV102" s="1013"/>
      <c r="SZW102" s="1601"/>
      <c r="SZX102" s="215"/>
      <c r="SZY102" s="1013"/>
      <c r="SZZ102" s="1601"/>
      <c r="TAA102" s="215"/>
      <c r="TAB102" s="1013"/>
      <c r="TAC102" s="1601"/>
      <c r="TAD102" s="215"/>
      <c r="TAE102" s="1013"/>
      <c r="TAF102" s="1601"/>
      <c r="TAG102" s="215"/>
      <c r="TAH102" s="1013"/>
      <c r="TAI102" s="1601"/>
      <c r="TAJ102" s="215"/>
      <c r="TAK102" s="1013"/>
      <c r="TAL102" s="1601"/>
      <c r="TAM102" s="215"/>
      <c r="TAN102" s="1013"/>
      <c r="TAO102" s="1601"/>
      <c r="TAP102" s="215"/>
      <c r="TAQ102" s="1013"/>
      <c r="TAR102" s="1601"/>
      <c r="TAS102" s="215"/>
      <c r="TAT102" s="1013"/>
      <c r="TAU102" s="1601"/>
      <c r="TAV102" s="215"/>
      <c r="TAW102" s="1013"/>
      <c r="TAX102" s="1601"/>
      <c r="TAY102" s="215"/>
      <c r="TAZ102" s="1013"/>
      <c r="TBA102" s="1601"/>
      <c r="TBB102" s="215"/>
      <c r="TBC102" s="1013"/>
      <c r="TBD102" s="1601"/>
      <c r="TBE102" s="215"/>
      <c r="TBF102" s="1013"/>
      <c r="TBG102" s="1601"/>
      <c r="TBH102" s="215"/>
      <c r="TBI102" s="1013"/>
      <c r="TBJ102" s="1601"/>
      <c r="TBK102" s="215"/>
      <c r="TBL102" s="1013"/>
      <c r="TBM102" s="1601"/>
      <c r="TBN102" s="215"/>
      <c r="TBO102" s="1013"/>
      <c r="TBP102" s="1601"/>
      <c r="TBQ102" s="215"/>
      <c r="TBR102" s="1013"/>
      <c r="TBS102" s="1601"/>
      <c r="TBT102" s="215"/>
      <c r="TBU102" s="1013"/>
      <c r="TBV102" s="1601"/>
      <c r="TBW102" s="215"/>
      <c r="TBX102" s="1013"/>
      <c r="TBY102" s="1601"/>
      <c r="TBZ102" s="215"/>
      <c r="TCA102" s="1013"/>
      <c r="TCB102" s="1601"/>
      <c r="TCC102" s="215"/>
      <c r="TCD102" s="1013"/>
      <c r="TCE102" s="1601"/>
      <c r="TCF102" s="215"/>
      <c r="TCG102" s="1013"/>
      <c r="TCH102" s="1601"/>
      <c r="TCI102" s="215"/>
      <c r="TCJ102" s="1013"/>
      <c r="TCK102" s="1601"/>
      <c r="TCL102" s="215"/>
      <c r="TCM102" s="1013"/>
      <c r="TCN102" s="1601"/>
      <c r="TCO102" s="215"/>
      <c r="TCP102" s="1013"/>
      <c r="TCQ102" s="1601"/>
      <c r="TCR102" s="215"/>
      <c r="TCS102" s="1013"/>
      <c r="TCT102" s="1601"/>
      <c r="TCU102" s="215"/>
      <c r="TCV102" s="1013"/>
      <c r="TCW102" s="1601"/>
      <c r="TCX102" s="215"/>
      <c r="TCY102" s="1013"/>
      <c r="TCZ102" s="1601"/>
      <c r="TDA102" s="215"/>
      <c r="TDB102" s="1013"/>
      <c r="TDC102" s="1601"/>
      <c r="TDD102" s="215"/>
      <c r="TDE102" s="1013"/>
      <c r="TDF102" s="1601"/>
      <c r="TDG102" s="215"/>
      <c r="TDH102" s="1013"/>
      <c r="TDI102" s="1601"/>
      <c r="TDJ102" s="215"/>
      <c r="TDK102" s="1013"/>
      <c r="TDL102" s="1601"/>
      <c r="TDM102" s="215"/>
      <c r="TDN102" s="1013"/>
      <c r="TDO102" s="1601"/>
      <c r="TDP102" s="215"/>
      <c r="TDQ102" s="1013"/>
      <c r="TDR102" s="1601"/>
      <c r="TDS102" s="215"/>
      <c r="TDT102" s="1013"/>
      <c r="TDU102" s="1601"/>
      <c r="TDV102" s="215"/>
      <c r="TDW102" s="1013"/>
      <c r="TDX102" s="1601"/>
      <c r="TDY102" s="215"/>
      <c r="TDZ102" s="1013"/>
      <c r="TEA102" s="1601"/>
      <c r="TEB102" s="215"/>
      <c r="TEC102" s="1013"/>
      <c r="TED102" s="1601"/>
      <c r="TEE102" s="215"/>
      <c r="TEF102" s="1013"/>
      <c r="TEG102" s="1601"/>
      <c r="TEH102" s="215"/>
      <c r="TEI102" s="1013"/>
      <c r="TEJ102" s="1601"/>
      <c r="TEK102" s="215"/>
      <c r="TEL102" s="1013"/>
      <c r="TEM102" s="1601"/>
      <c r="TEN102" s="215"/>
      <c r="TEO102" s="1013"/>
      <c r="TEP102" s="1601"/>
      <c r="TEQ102" s="215"/>
      <c r="TER102" s="1013"/>
      <c r="TES102" s="1601"/>
      <c r="TET102" s="215"/>
      <c r="TEU102" s="1013"/>
      <c r="TEV102" s="1601"/>
      <c r="TEW102" s="215"/>
      <c r="TEX102" s="1013"/>
      <c r="TEY102" s="1601"/>
      <c r="TEZ102" s="215"/>
      <c r="TFA102" s="1013"/>
      <c r="TFB102" s="1601"/>
      <c r="TFC102" s="215"/>
      <c r="TFD102" s="1013"/>
      <c r="TFE102" s="1601"/>
      <c r="TFF102" s="215"/>
      <c r="TFG102" s="1013"/>
      <c r="TFH102" s="1601"/>
      <c r="TFI102" s="215"/>
      <c r="TFJ102" s="1013"/>
      <c r="TFK102" s="1601"/>
      <c r="TFL102" s="215"/>
      <c r="TFM102" s="1013"/>
      <c r="TFN102" s="1601"/>
      <c r="TFO102" s="215"/>
      <c r="TFP102" s="1013"/>
      <c r="TFQ102" s="1601"/>
      <c r="TFR102" s="215"/>
      <c r="TFS102" s="1013"/>
      <c r="TFT102" s="1601"/>
      <c r="TFU102" s="215"/>
      <c r="TFV102" s="1013"/>
      <c r="TFW102" s="1601"/>
      <c r="TFX102" s="215"/>
      <c r="TFY102" s="1013"/>
      <c r="TFZ102" s="1601"/>
      <c r="TGA102" s="215"/>
      <c r="TGB102" s="1013"/>
      <c r="TGC102" s="1601"/>
      <c r="TGD102" s="215"/>
      <c r="TGE102" s="1013"/>
      <c r="TGF102" s="1601"/>
      <c r="TGG102" s="215"/>
      <c r="TGH102" s="1013"/>
      <c r="TGI102" s="1601"/>
      <c r="TGJ102" s="215"/>
      <c r="TGK102" s="1013"/>
      <c r="TGL102" s="1601"/>
      <c r="TGM102" s="215"/>
      <c r="TGN102" s="1013"/>
      <c r="TGO102" s="1601"/>
      <c r="TGP102" s="215"/>
      <c r="TGQ102" s="1013"/>
      <c r="TGR102" s="1601"/>
      <c r="TGS102" s="215"/>
      <c r="TGT102" s="1013"/>
      <c r="TGU102" s="1601"/>
      <c r="TGV102" s="215"/>
      <c r="TGW102" s="1013"/>
      <c r="TGX102" s="1601"/>
      <c r="TGY102" s="215"/>
      <c r="TGZ102" s="1013"/>
      <c r="THA102" s="1601"/>
      <c r="THB102" s="215"/>
      <c r="THC102" s="1013"/>
      <c r="THD102" s="1601"/>
      <c r="THE102" s="215"/>
      <c r="THF102" s="1013"/>
      <c r="THG102" s="1601"/>
      <c r="THH102" s="215"/>
      <c r="THI102" s="1013"/>
      <c r="THJ102" s="1601"/>
      <c r="THK102" s="215"/>
      <c r="THL102" s="1013"/>
      <c r="THM102" s="1601"/>
      <c r="THN102" s="215"/>
      <c r="THO102" s="1013"/>
      <c r="THP102" s="1601"/>
      <c r="THQ102" s="215"/>
      <c r="THR102" s="1013"/>
      <c r="THS102" s="1601"/>
      <c r="THT102" s="215"/>
      <c r="THU102" s="1013"/>
      <c r="THV102" s="1601"/>
      <c r="THW102" s="215"/>
      <c r="THX102" s="1013"/>
      <c r="THY102" s="1601"/>
      <c r="THZ102" s="215"/>
      <c r="TIA102" s="1013"/>
      <c r="TIB102" s="1601"/>
      <c r="TIC102" s="215"/>
      <c r="TID102" s="1013"/>
      <c r="TIE102" s="1601"/>
      <c r="TIF102" s="215"/>
      <c r="TIG102" s="1013"/>
      <c r="TIH102" s="1601"/>
      <c r="TII102" s="215"/>
      <c r="TIJ102" s="1013"/>
      <c r="TIK102" s="1601"/>
      <c r="TIL102" s="215"/>
      <c r="TIM102" s="1013"/>
      <c r="TIN102" s="1601"/>
      <c r="TIO102" s="215"/>
      <c r="TIP102" s="1013"/>
      <c r="TIQ102" s="1601"/>
      <c r="TIR102" s="215"/>
      <c r="TIS102" s="1013"/>
      <c r="TIT102" s="1601"/>
      <c r="TIU102" s="215"/>
      <c r="TIV102" s="1013"/>
      <c r="TIW102" s="1601"/>
      <c r="TIX102" s="215"/>
      <c r="TIY102" s="1013"/>
      <c r="TIZ102" s="1601"/>
      <c r="TJA102" s="215"/>
      <c r="TJB102" s="1013"/>
      <c r="TJC102" s="1601"/>
      <c r="TJD102" s="215"/>
      <c r="TJE102" s="1013"/>
      <c r="TJF102" s="1601"/>
      <c r="TJG102" s="215"/>
      <c r="TJH102" s="1013"/>
      <c r="TJI102" s="1601"/>
      <c r="TJJ102" s="215"/>
      <c r="TJK102" s="1013"/>
      <c r="TJL102" s="1601"/>
      <c r="TJM102" s="215"/>
      <c r="TJN102" s="1013"/>
      <c r="TJO102" s="1601"/>
      <c r="TJP102" s="215"/>
      <c r="TJQ102" s="1013"/>
      <c r="TJR102" s="1601"/>
      <c r="TJS102" s="215"/>
      <c r="TJT102" s="1013"/>
      <c r="TJU102" s="1601"/>
      <c r="TJV102" s="215"/>
      <c r="TJW102" s="1013"/>
      <c r="TJX102" s="1601"/>
      <c r="TJY102" s="215"/>
      <c r="TJZ102" s="1013"/>
      <c r="TKA102" s="1601"/>
      <c r="TKB102" s="215"/>
      <c r="TKC102" s="1013"/>
      <c r="TKD102" s="1601"/>
      <c r="TKE102" s="215"/>
      <c r="TKF102" s="1013"/>
      <c r="TKG102" s="1601"/>
      <c r="TKH102" s="215"/>
      <c r="TKI102" s="1013"/>
      <c r="TKJ102" s="1601"/>
      <c r="TKK102" s="215"/>
      <c r="TKL102" s="1013"/>
      <c r="TKM102" s="1601"/>
      <c r="TKN102" s="215"/>
      <c r="TKO102" s="1013"/>
      <c r="TKP102" s="1601"/>
      <c r="TKQ102" s="215"/>
      <c r="TKR102" s="1013"/>
      <c r="TKS102" s="1601"/>
      <c r="TKT102" s="215"/>
      <c r="TKU102" s="1013"/>
      <c r="TKV102" s="1601"/>
      <c r="TKW102" s="215"/>
      <c r="TKX102" s="1013"/>
      <c r="TKY102" s="1601"/>
      <c r="TKZ102" s="215"/>
      <c r="TLA102" s="1013"/>
      <c r="TLB102" s="1601"/>
      <c r="TLC102" s="215"/>
      <c r="TLD102" s="1013"/>
      <c r="TLE102" s="1601"/>
      <c r="TLF102" s="215"/>
      <c r="TLG102" s="1013"/>
      <c r="TLH102" s="1601"/>
      <c r="TLI102" s="215"/>
      <c r="TLJ102" s="1013"/>
      <c r="TLK102" s="1601"/>
      <c r="TLL102" s="215"/>
      <c r="TLM102" s="1013"/>
      <c r="TLN102" s="1601"/>
      <c r="TLO102" s="215"/>
      <c r="TLP102" s="1013"/>
      <c r="TLQ102" s="1601"/>
      <c r="TLR102" s="215"/>
      <c r="TLS102" s="1013"/>
      <c r="TLT102" s="1601"/>
      <c r="TLU102" s="215"/>
      <c r="TLV102" s="1013"/>
      <c r="TLW102" s="1601"/>
      <c r="TLX102" s="215"/>
      <c r="TLY102" s="1013"/>
      <c r="TLZ102" s="1601"/>
      <c r="TMA102" s="215"/>
      <c r="TMB102" s="1013"/>
      <c r="TMC102" s="1601"/>
      <c r="TMD102" s="215"/>
      <c r="TME102" s="1013"/>
      <c r="TMF102" s="1601"/>
      <c r="TMG102" s="215"/>
      <c r="TMH102" s="1013"/>
      <c r="TMI102" s="1601"/>
      <c r="TMJ102" s="215"/>
      <c r="TMK102" s="1013"/>
      <c r="TML102" s="1601"/>
      <c r="TMM102" s="215"/>
      <c r="TMN102" s="1013"/>
      <c r="TMO102" s="1601"/>
      <c r="TMP102" s="215"/>
      <c r="TMQ102" s="1013"/>
      <c r="TMR102" s="1601"/>
      <c r="TMS102" s="215"/>
      <c r="TMT102" s="1013"/>
      <c r="TMU102" s="1601"/>
      <c r="TMV102" s="215"/>
      <c r="TMW102" s="1013"/>
      <c r="TMX102" s="1601"/>
      <c r="TMY102" s="215"/>
      <c r="TMZ102" s="1013"/>
      <c r="TNA102" s="1601"/>
      <c r="TNB102" s="215"/>
      <c r="TNC102" s="1013"/>
      <c r="TND102" s="1601"/>
      <c r="TNE102" s="215"/>
      <c r="TNF102" s="1013"/>
      <c r="TNG102" s="1601"/>
      <c r="TNH102" s="215"/>
      <c r="TNI102" s="1013"/>
      <c r="TNJ102" s="1601"/>
      <c r="TNK102" s="215"/>
      <c r="TNL102" s="1013"/>
      <c r="TNM102" s="1601"/>
      <c r="TNN102" s="215"/>
      <c r="TNO102" s="1013"/>
      <c r="TNP102" s="1601"/>
      <c r="TNQ102" s="215"/>
      <c r="TNR102" s="1013"/>
      <c r="TNS102" s="1601"/>
      <c r="TNT102" s="215"/>
      <c r="TNU102" s="1013"/>
      <c r="TNV102" s="1601"/>
      <c r="TNW102" s="215"/>
      <c r="TNX102" s="1013"/>
      <c r="TNY102" s="1601"/>
      <c r="TNZ102" s="215"/>
      <c r="TOA102" s="1013"/>
      <c r="TOB102" s="1601"/>
      <c r="TOC102" s="215"/>
      <c r="TOD102" s="1013"/>
      <c r="TOE102" s="1601"/>
      <c r="TOF102" s="215"/>
      <c r="TOG102" s="1013"/>
      <c r="TOH102" s="1601"/>
      <c r="TOI102" s="215"/>
      <c r="TOJ102" s="1013"/>
      <c r="TOK102" s="1601"/>
      <c r="TOL102" s="215"/>
      <c r="TOM102" s="1013"/>
      <c r="TON102" s="1601"/>
      <c r="TOO102" s="215"/>
      <c r="TOP102" s="1013"/>
      <c r="TOQ102" s="1601"/>
      <c r="TOR102" s="215"/>
      <c r="TOS102" s="1013"/>
      <c r="TOT102" s="1601"/>
      <c r="TOU102" s="215"/>
      <c r="TOV102" s="1013"/>
      <c r="TOW102" s="1601"/>
      <c r="TOX102" s="215"/>
      <c r="TOY102" s="1013"/>
      <c r="TOZ102" s="1601"/>
      <c r="TPA102" s="215"/>
      <c r="TPB102" s="1013"/>
      <c r="TPC102" s="1601"/>
      <c r="TPD102" s="215"/>
      <c r="TPE102" s="1013"/>
      <c r="TPF102" s="1601"/>
      <c r="TPG102" s="215"/>
      <c r="TPH102" s="1013"/>
      <c r="TPI102" s="1601"/>
      <c r="TPJ102" s="215"/>
      <c r="TPK102" s="1013"/>
      <c r="TPL102" s="1601"/>
      <c r="TPM102" s="215"/>
      <c r="TPN102" s="1013"/>
      <c r="TPO102" s="1601"/>
      <c r="TPP102" s="215"/>
      <c r="TPQ102" s="1013"/>
      <c r="TPR102" s="1601"/>
      <c r="TPS102" s="215"/>
      <c r="TPT102" s="1013"/>
      <c r="TPU102" s="1601"/>
      <c r="TPV102" s="215"/>
      <c r="TPW102" s="1013"/>
      <c r="TPX102" s="1601"/>
      <c r="TPY102" s="215"/>
      <c r="TPZ102" s="1013"/>
      <c r="TQA102" s="1601"/>
      <c r="TQB102" s="215"/>
      <c r="TQC102" s="1013"/>
      <c r="TQD102" s="1601"/>
      <c r="TQE102" s="215"/>
      <c r="TQF102" s="1013"/>
      <c r="TQG102" s="1601"/>
      <c r="TQH102" s="215"/>
      <c r="TQI102" s="1013"/>
      <c r="TQJ102" s="1601"/>
      <c r="TQK102" s="215"/>
      <c r="TQL102" s="1013"/>
      <c r="TQM102" s="1601"/>
      <c r="TQN102" s="215"/>
      <c r="TQO102" s="1013"/>
      <c r="TQP102" s="1601"/>
      <c r="TQQ102" s="215"/>
      <c r="TQR102" s="1013"/>
      <c r="TQS102" s="1601"/>
      <c r="TQT102" s="215"/>
      <c r="TQU102" s="1013"/>
      <c r="TQV102" s="1601"/>
      <c r="TQW102" s="215"/>
      <c r="TQX102" s="1013"/>
      <c r="TQY102" s="1601"/>
      <c r="TQZ102" s="215"/>
      <c r="TRA102" s="1013"/>
      <c r="TRB102" s="1601"/>
      <c r="TRC102" s="215"/>
      <c r="TRD102" s="1013"/>
      <c r="TRE102" s="1601"/>
      <c r="TRF102" s="215"/>
      <c r="TRG102" s="1013"/>
      <c r="TRH102" s="1601"/>
      <c r="TRI102" s="215"/>
      <c r="TRJ102" s="1013"/>
      <c r="TRK102" s="1601"/>
      <c r="TRL102" s="215"/>
      <c r="TRM102" s="1013"/>
      <c r="TRN102" s="1601"/>
      <c r="TRO102" s="215"/>
      <c r="TRP102" s="1013"/>
      <c r="TRQ102" s="1601"/>
      <c r="TRR102" s="215"/>
      <c r="TRS102" s="1013"/>
      <c r="TRT102" s="1601"/>
      <c r="TRU102" s="215"/>
      <c r="TRV102" s="1013"/>
      <c r="TRW102" s="1601"/>
      <c r="TRX102" s="215"/>
      <c r="TRY102" s="1013"/>
      <c r="TRZ102" s="1601"/>
      <c r="TSA102" s="215"/>
      <c r="TSB102" s="1013"/>
      <c r="TSC102" s="1601"/>
      <c r="TSD102" s="215"/>
      <c r="TSE102" s="1013"/>
      <c r="TSF102" s="1601"/>
      <c r="TSG102" s="215"/>
      <c r="TSH102" s="1013"/>
      <c r="TSI102" s="1601"/>
      <c r="TSJ102" s="215"/>
      <c r="TSK102" s="1013"/>
      <c r="TSL102" s="1601"/>
      <c r="TSM102" s="215"/>
      <c r="TSN102" s="1013"/>
      <c r="TSO102" s="1601"/>
      <c r="TSP102" s="215"/>
      <c r="TSQ102" s="1013"/>
      <c r="TSR102" s="1601"/>
      <c r="TSS102" s="215"/>
      <c r="TST102" s="1013"/>
      <c r="TSU102" s="1601"/>
      <c r="TSV102" s="215"/>
      <c r="TSW102" s="1013"/>
      <c r="TSX102" s="1601"/>
      <c r="TSY102" s="215"/>
      <c r="TSZ102" s="1013"/>
      <c r="TTA102" s="1601"/>
      <c r="TTB102" s="215"/>
      <c r="TTC102" s="1013"/>
      <c r="TTD102" s="1601"/>
      <c r="TTE102" s="215"/>
      <c r="TTF102" s="1013"/>
      <c r="TTG102" s="1601"/>
      <c r="TTH102" s="215"/>
      <c r="TTI102" s="1013"/>
      <c r="TTJ102" s="1601"/>
      <c r="TTK102" s="215"/>
      <c r="TTL102" s="1013"/>
      <c r="TTM102" s="1601"/>
      <c r="TTN102" s="215"/>
      <c r="TTO102" s="1013"/>
      <c r="TTP102" s="1601"/>
      <c r="TTQ102" s="215"/>
      <c r="TTR102" s="1013"/>
      <c r="TTS102" s="1601"/>
      <c r="TTT102" s="215"/>
      <c r="TTU102" s="1013"/>
      <c r="TTV102" s="1601"/>
      <c r="TTW102" s="215"/>
      <c r="TTX102" s="1013"/>
      <c r="TTY102" s="1601"/>
      <c r="TTZ102" s="215"/>
      <c r="TUA102" s="1013"/>
      <c r="TUB102" s="1601"/>
      <c r="TUC102" s="215"/>
      <c r="TUD102" s="1013"/>
      <c r="TUE102" s="1601"/>
      <c r="TUF102" s="215"/>
      <c r="TUG102" s="1013"/>
      <c r="TUH102" s="1601"/>
      <c r="TUI102" s="215"/>
      <c r="TUJ102" s="1013"/>
      <c r="TUK102" s="1601"/>
      <c r="TUL102" s="215"/>
      <c r="TUM102" s="1013"/>
      <c r="TUN102" s="1601"/>
      <c r="TUO102" s="215"/>
      <c r="TUP102" s="1013"/>
      <c r="TUQ102" s="1601"/>
      <c r="TUR102" s="215"/>
      <c r="TUS102" s="1013"/>
      <c r="TUT102" s="1601"/>
      <c r="TUU102" s="215"/>
      <c r="TUV102" s="1013"/>
      <c r="TUW102" s="1601"/>
      <c r="TUX102" s="215"/>
      <c r="TUY102" s="1013"/>
      <c r="TUZ102" s="1601"/>
      <c r="TVA102" s="215"/>
      <c r="TVB102" s="1013"/>
      <c r="TVC102" s="1601"/>
      <c r="TVD102" s="215"/>
      <c r="TVE102" s="1013"/>
      <c r="TVF102" s="1601"/>
      <c r="TVG102" s="215"/>
      <c r="TVH102" s="1013"/>
      <c r="TVI102" s="1601"/>
      <c r="TVJ102" s="215"/>
      <c r="TVK102" s="1013"/>
      <c r="TVL102" s="1601"/>
      <c r="TVM102" s="215"/>
      <c r="TVN102" s="1013"/>
      <c r="TVO102" s="1601"/>
      <c r="TVP102" s="215"/>
      <c r="TVQ102" s="1013"/>
      <c r="TVR102" s="1601"/>
      <c r="TVS102" s="215"/>
      <c r="TVT102" s="1013"/>
      <c r="TVU102" s="1601"/>
      <c r="TVV102" s="215"/>
      <c r="TVW102" s="1013"/>
      <c r="TVX102" s="1601"/>
      <c r="TVY102" s="215"/>
      <c r="TVZ102" s="1013"/>
      <c r="TWA102" s="1601"/>
      <c r="TWB102" s="215"/>
      <c r="TWC102" s="1013"/>
      <c r="TWD102" s="1601"/>
      <c r="TWE102" s="215"/>
      <c r="TWF102" s="1013"/>
      <c r="TWG102" s="1601"/>
      <c r="TWH102" s="215"/>
      <c r="TWI102" s="1013"/>
      <c r="TWJ102" s="1601"/>
      <c r="TWK102" s="215"/>
      <c r="TWL102" s="1013"/>
      <c r="TWM102" s="1601"/>
      <c r="TWN102" s="215"/>
      <c r="TWO102" s="1013"/>
      <c r="TWP102" s="1601"/>
      <c r="TWQ102" s="215"/>
      <c r="TWR102" s="1013"/>
      <c r="TWS102" s="1601"/>
      <c r="TWT102" s="215"/>
      <c r="TWU102" s="1013"/>
      <c r="TWV102" s="1601"/>
      <c r="TWW102" s="215"/>
      <c r="TWX102" s="1013"/>
      <c r="TWY102" s="1601"/>
      <c r="TWZ102" s="215"/>
      <c r="TXA102" s="1013"/>
      <c r="TXB102" s="1601"/>
      <c r="TXC102" s="215"/>
      <c r="TXD102" s="1013"/>
      <c r="TXE102" s="1601"/>
      <c r="TXF102" s="215"/>
      <c r="TXG102" s="1013"/>
      <c r="TXH102" s="1601"/>
      <c r="TXI102" s="215"/>
      <c r="TXJ102" s="1013"/>
      <c r="TXK102" s="1601"/>
      <c r="TXL102" s="215"/>
      <c r="TXM102" s="1013"/>
      <c r="TXN102" s="1601"/>
      <c r="TXO102" s="215"/>
      <c r="TXP102" s="1013"/>
      <c r="TXQ102" s="1601"/>
      <c r="TXR102" s="215"/>
      <c r="TXS102" s="1013"/>
      <c r="TXT102" s="1601"/>
      <c r="TXU102" s="215"/>
      <c r="TXV102" s="1013"/>
      <c r="TXW102" s="1601"/>
      <c r="TXX102" s="215"/>
      <c r="TXY102" s="1013"/>
      <c r="TXZ102" s="1601"/>
      <c r="TYA102" s="215"/>
      <c r="TYB102" s="1013"/>
      <c r="TYC102" s="1601"/>
      <c r="TYD102" s="215"/>
      <c r="TYE102" s="1013"/>
      <c r="TYF102" s="1601"/>
      <c r="TYG102" s="215"/>
      <c r="TYH102" s="1013"/>
      <c r="TYI102" s="1601"/>
      <c r="TYJ102" s="215"/>
      <c r="TYK102" s="1013"/>
      <c r="TYL102" s="1601"/>
      <c r="TYM102" s="215"/>
      <c r="TYN102" s="1013"/>
      <c r="TYO102" s="1601"/>
      <c r="TYP102" s="215"/>
      <c r="TYQ102" s="1013"/>
      <c r="TYR102" s="1601"/>
      <c r="TYS102" s="215"/>
      <c r="TYT102" s="1013"/>
      <c r="TYU102" s="1601"/>
      <c r="TYV102" s="215"/>
      <c r="TYW102" s="1013"/>
      <c r="TYX102" s="1601"/>
      <c r="TYY102" s="215"/>
      <c r="TYZ102" s="1013"/>
      <c r="TZA102" s="1601"/>
      <c r="TZB102" s="215"/>
      <c r="TZC102" s="1013"/>
      <c r="TZD102" s="1601"/>
      <c r="TZE102" s="215"/>
      <c r="TZF102" s="1013"/>
      <c r="TZG102" s="1601"/>
      <c r="TZH102" s="215"/>
      <c r="TZI102" s="1013"/>
      <c r="TZJ102" s="1601"/>
      <c r="TZK102" s="215"/>
      <c r="TZL102" s="1013"/>
      <c r="TZM102" s="1601"/>
      <c r="TZN102" s="215"/>
      <c r="TZO102" s="1013"/>
      <c r="TZP102" s="1601"/>
      <c r="TZQ102" s="215"/>
      <c r="TZR102" s="1013"/>
      <c r="TZS102" s="1601"/>
      <c r="TZT102" s="215"/>
      <c r="TZU102" s="1013"/>
      <c r="TZV102" s="1601"/>
      <c r="TZW102" s="215"/>
      <c r="TZX102" s="1013"/>
      <c r="TZY102" s="1601"/>
      <c r="TZZ102" s="215"/>
      <c r="UAA102" s="1013"/>
      <c r="UAB102" s="1601"/>
      <c r="UAC102" s="215"/>
      <c r="UAD102" s="1013"/>
      <c r="UAE102" s="1601"/>
      <c r="UAF102" s="215"/>
      <c r="UAG102" s="1013"/>
      <c r="UAH102" s="1601"/>
      <c r="UAI102" s="215"/>
      <c r="UAJ102" s="1013"/>
      <c r="UAK102" s="1601"/>
      <c r="UAL102" s="215"/>
      <c r="UAM102" s="1013"/>
      <c r="UAN102" s="1601"/>
      <c r="UAO102" s="215"/>
      <c r="UAP102" s="1013"/>
      <c r="UAQ102" s="1601"/>
      <c r="UAR102" s="215"/>
      <c r="UAS102" s="1013"/>
      <c r="UAT102" s="1601"/>
      <c r="UAU102" s="215"/>
      <c r="UAV102" s="1013"/>
      <c r="UAW102" s="1601"/>
      <c r="UAX102" s="215"/>
      <c r="UAY102" s="1013"/>
      <c r="UAZ102" s="1601"/>
      <c r="UBA102" s="215"/>
      <c r="UBB102" s="1013"/>
      <c r="UBC102" s="1601"/>
      <c r="UBD102" s="215"/>
      <c r="UBE102" s="1013"/>
      <c r="UBF102" s="1601"/>
      <c r="UBG102" s="215"/>
      <c r="UBH102" s="1013"/>
      <c r="UBI102" s="1601"/>
      <c r="UBJ102" s="215"/>
      <c r="UBK102" s="1013"/>
      <c r="UBL102" s="1601"/>
      <c r="UBM102" s="215"/>
      <c r="UBN102" s="1013"/>
      <c r="UBO102" s="1601"/>
      <c r="UBP102" s="215"/>
      <c r="UBQ102" s="1013"/>
      <c r="UBR102" s="1601"/>
      <c r="UBS102" s="215"/>
      <c r="UBT102" s="1013"/>
      <c r="UBU102" s="1601"/>
      <c r="UBV102" s="215"/>
      <c r="UBW102" s="1013"/>
      <c r="UBX102" s="1601"/>
      <c r="UBY102" s="215"/>
      <c r="UBZ102" s="1013"/>
      <c r="UCA102" s="1601"/>
      <c r="UCB102" s="215"/>
      <c r="UCC102" s="1013"/>
      <c r="UCD102" s="1601"/>
      <c r="UCE102" s="215"/>
      <c r="UCF102" s="1013"/>
      <c r="UCG102" s="1601"/>
      <c r="UCH102" s="215"/>
      <c r="UCI102" s="1013"/>
      <c r="UCJ102" s="1601"/>
      <c r="UCK102" s="215"/>
      <c r="UCL102" s="1013"/>
      <c r="UCM102" s="1601"/>
      <c r="UCN102" s="215"/>
      <c r="UCO102" s="1013"/>
      <c r="UCP102" s="1601"/>
      <c r="UCQ102" s="215"/>
      <c r="UCR102" s="1013"/>
      <c r="UCS102" s="1601"/>
      <c r="UCT102" s="215"/>
      <c r="UCU102" s="1013"/>
      <c r="UCV102" s="1601"/>
      <c r="UCW102" s="215"/>
      <c r="UCX102" s="1013"/>
      <c r="UCY102" s="1601"/>
      <c r="UCZ102" s="215"/>
      <c r="UDA102" s="1013"/>
      <c r="UDB102" s="1601"/>
      <c r="UDC102" s="215"/>
      <c r="UDD102" s="1013"/>
      <c r="UDE102" s="1601"/>
      <c r="UDF102" s="215"/>
      <c r="UDG102" s="1013"/>
      <c r="UDH102" s="1601"/>
      <c r="UDI102" s="215"/>
      <c r="UDJ102" s="1013"/>
      <c r="UDK102" s="1601"/>
      <c r="UDL102" s="215"/>
      <c r="UDM102" s="1013"/>
      <c r="UDN102" s="1601"/>
      <c r="UDO102" s="215"/>
      <c r="UDP102" s="1013"/>
      <c r="UDQ102" s="1601"/>
      <c r="UDR102" s="215"/>
      <c r="UDS102" s="1013"/>
      <c r="UDT102" s="1601"/>
      <c r="UDU102" s="215"/>
      <c r="UDV102" s="1013"/>
      <c r="UDW102" s="1601"/>
      <c r="UDX102" s="215"/>
      <c r="UDY102" s="1013"/>
      <c r="UDZ102" s="1601"/>
      <c r="UEA102" s="215"/>
      <c r="UEB102" s="1013"/>
      <c r="UEC102" s="1601"/>
      <c r="UED102" s="215"/>
      <c r="UEE102" s="1013"/>
      <c r="UEF102" s="1601"/>
      <c r="UEG102" s="215"/>
      <c r="UEH102" s="1013"/>
      <c r="UEI102" s="1601"/>
      <c r="UEJ102" s="215"/>
      <c r="UEK102" s="1013"/>
      <c r="UEL102" s="1601"/>
      <c r="UEM102" s="215"/>
      <c r="UEN102" s="1013"/>
      <c r="UEO102" s="1601"/>
      <c r="UEP102" s="215"/>
      <c r="UEQ102" s="1013"/>
      <c r="UER102" s="1601"/>
      <c r="UES102" s="215"/>
      <c r="UET102" s="1013"/>
      <c r="UEU102" s="1601"/>
      <c r="UEV102" s="215"/>
      <c r="UEW102" s="1013"/>
      <c r="UEX102" s="1601"/>
      <c r="UEY102" s="215"/>
      <c r="UEZ102" s="1013"/>
      <c r="UFA102" s="1601"/>
      <c r="UFB102" s="215"/>
      <c r="UFC102" s="1013"/>
      <c r="UFD102" s="1601"/>
      <c r="UFE102" s="215"/>
      <c r="UFF102" s="1013"/>
      <c r="UFG102" s="1601"/>
      <c r="UFH102" s="215"/>
      <c r="UFI102" s="1013"/>
      <c r="UFJ102" s="1601"/>
      <c r="UFK102" s="215"/>
      <c r="UFL102" s="1013"/>
      <c r="UFM102" s="1601"/>
      <c r="UFN102" s="215"/>
      <c r="UFO102" s="1013"/>
      <c r="UFP102" s="1601"/>
      <c r="UFQ102" s="215"/>
      <c r="UFR102" s="1013"/>
      <c r="UFS102" s="1601"/>
      <c r="UFT102" s="215"/>
      <c r="UFU102" s="1013"/>
      <c r="UFV102" s="1601"/>
      <c r="UFW102" s="215"/>
      <c r="UFX102" s="1013"/>
      <c r="UFY102" s="1601"/>
      <c r="UFZ102" s="215"/>
      <c r="UGA102" s="1013"/>
      <c r="UGB102" s="1601"/>
      <c r="UGC102" s="215"/>
      <c r="UGD102" s="1013"/>
      <c r="UGE102" s="1601"/>
      <c r="UGF102" s="215"/>
      <c r="UGG102" s="1013"/>
      <c r="UGH102" s="1601"/>
      <c r="UGI102" s="215"/>
      <c r="UGJ102" s="1013"/>
      <c r="UGK102" s="1601"/>
      <c r="UGL102" s="215"/>
      <c r="UGM102" s="1013"/>
      <c r="UGN102" s="1601"/>
      <c r="UGO102" s="215"/>
      <c r="UGP102" s="1013"/>
      <c r="UGQ102" s="1601"/>
      <c r="UGR102" s="215"/>
      <c r="UGS102" s="1013"/>
      <c r="UGT102" s="1601"/>
      <c r="UGU102" s="215"/>
      <c r="UGV102" s="1013"/>
      <c r="UGW102" s="1601"/>
      <c r="UGX102" s="215"/>
      <c r="UGY102" s="1013"/>
      <c r="UGZ102" s="1601"/>
      <c r="UHA102" s="215"/>
      <c r="UHB102" s="1013"/>
      <c r="UHC102" s="1601"/>
      <c r="UHD102" s="215"/>
      <c r="UHE102" s="1013"/>
      <c r="UHF102" s="1601"/>
      <c r="UHG102" s="215"/>
      <c r="UHH102" s="1013"/>
      <c r="UHI102" s="1601"/>
      <c r="UHJ102" s="215"/>
      <c r="UHK102" s="1013"/>
      <c r="UHL102" s="1601"/>
      <c r="UHM102" s="215"/>
      <c r="UHN102" s="1013"/>
      <c r="UHO102" s="1601"/>
      <c r="UHP102" s="215"/>
      <c r="UHQ102" s="1013"/>
      <c r="UHR102" s="1601"/>
      <c r="UHS102" s="215"/>
      <c r="UHT102" s="1013"/>
      <c r="UHU102" s="1601"/>
      <c r="UHV102" s="215"/>
      <c r="UHW102" s="1013"/>
      <c r="UHX102" s="1601"/>
      <c r="UHY102" s="215"/>
      <c r="UHZ102" s="1013"/>
      <c r="UIA102" s="1601"/>
      <c r="UIB102" s="215"/>
      <c r="UIC102" s="1013"/>
      <c r="UID102" s="1601"/>
      <c r="UIE102" s="215"/>
      <c r="UIF102" s="1013"/>
      <c r="UIG102" s="1601"/>
      <c r="UIH102" s="215"/>
      <c r="UII102" s="1013"/>
      <c r="UIJ102" s="1601"/>
      <c r="UIK102" s="215"/>
      <c r="UIL102" s="1013"/>
      <c r="UIM102" s="1601"/>
      <c r="UIN102" s="215"/>
      <c r="UIO102" s="1013"/>
      <c r="UIP102" s="1601"/>
      <c r="UIQ102" s="215"/>
      <c r="UIR102" s="1013"/>
      <c r="UIS102" s="1601"/>
      <c r="UIT102" s="215"/>
      <c r="UIU102" s="1013"/>
      <c r="UIV102" s="1601"/>
      <c r="UIW102" s="215"/>
      <c r="UIX102" s="1013"/>
      <c r="UIY102" s="1601"/>
      <c r="UIZ102" s="215"/>
      <c r="UJA102" s="1013"/>
      <c r="UJB102" s="1601"/>
      <c r="UJC102" s="215"/>
      <c r="UJD102" s="1013"/>
      <c r="UJE102" s="1601"/>
      <c r="UJF102" s="215"/>
      <c r="UJG102" s="1013"/>
      <c r="UJH102" s="1601"/>
      <c r="UJI102" s="215"/>
      <c r="UJJ102" s="1013"/>
      <c r="UJK102" s="1601"/>
      <c r="UJL102" s="215"/>
      <c r="UJM102" s="1013"/>
      <c r="UJN102" s="1601"/>
      <c r="UJO102" s="215"/>
      <c r="UJP102" s="1013"/>
      <c r="UJQ102" s="1601"/>
      <c r="UJR102" s="215"/>
      <c r="UJS102" s="1013"/>
      <c r="UJT102" s="1601"/>
      <c r="UJU102" s="215"/>
      <c r="UJV102" s="1013"/>
      <c r="UJW102" s="1601"/>
      <c r="UJX102" s="215"/>
      <c r="UJY102" s="1013"/>
      <c r="UJZ102" s="1601"/>
      <c r="UKA102" s="215"/>
      <c r="UKB102" s="1013"/>
      <c r="UKC102" s="1601"/>
      <c r="UKD102" s="215"/>
      <c r="UKE102" s="1013"/>
      <c r="UKF102" s="1601"/>
      <c r="UKG102" s="215"/>
      <c r="UKH102" s="1013"/>
      <c r="UKI102" s="1601"/>
      <c r="UKJ102" s="215"/>
      <c r="UKK102" s="1013"/>
      <c r="UKL102" s="1601"/>
      <c r="UKM102" s="215"/>
      <c r="UKN102" s="1013"/>
      <c r="UKO102" s="1601"/>
      <c r="UKP102" s="215"/>
      <c r="UKQ102" s="1013"/>
      <c r="UKR102" s="1601"/>
      <c r="UKS102" s="215"/>
      <c r="UKT102" s="1013"/>
      <c r="UKU102" s="1601"/>
      <c r="UKV102" s="215"/>
      <c r="UKW102" s="1013"/>
      <c r="UKX102" s="1601"/>
      <c r="UKY102" s="215"/>
      <c r="UKZ102" s="1013"/>
      <c r="ULA102" s="1601"/>
      <c r="ULB102" s="215"/>
      <c r="ULC102" s="1013"/>
      <c r="ULD102" s="1601"/>
      <c r="ULE102" s="215"/>
      <c r="ULF102" s="1013"/>
      <c r="ULG102" s="1601"/>
      <c r="ULH102" s="215"/>
      <c r="ULI102" s="1013"/>
      <c r="ULJ102" s="1601"/>
      <c r="ULK102" s="215"/>
      <c r="ULL102" s="1013"/>
      <c r="ULM102" s="1601"/>
      <c r="ULN102" s="215"/>
      <c r="ULO102" s="1013"/>
      <c r="ULP102" s="1601"/>
      <c r="ULQ102" s="215"/>
      <c r="ULR102" s="1013"/>
      <c r="ULS102" s="1601"/>
      <c r="ULT102" s="215"/>
      <c r="ULU102" s="1013"/>
      <c r="ULV102" s="1601"/>
      <c r="ULW102" s="215"/>
      <c r="ULX102" s="1013"/>
      <c r="ULY102" s="1601"/>
      <c r="ULZ102" s="215"/>
      <c r="UMA102" s="1013"/>
      <c r="UMB102" s="1601"/>
      <c r="UMC102" s="215"/>
      <c r="UMD102" s="1013"/>
      <c r="UME102" s="1601"/>
      <c r="UMF102" s="215"/>
      <c r="UMG102" s="1013"/>
      <c r="UMH102" s="1601"/>
      <c r="UMI102" s="215"/>
      <c r="UMJ102" s="1013"/>
      <c r="UMK102" s="1601"/>
      <c r="UML102" s="215"/>
      <c r="UMM102" s="1013"/>
      <c r="UMN102" s="1601"/>
      <c r="UMO102" s="215"/>
      <c r="UMP102" s="1013"/>
      <c r="UMQ102" s="1601"/>
      <c r="UMR102" s="215"/>
      <c r="UMS102" s="1013"/>
      <c r="UMT102" s="1601"/>
      <c r="UMU102" s="215"/>
      <c r="UMV102" s="1013"/>
      <c r="UMW102" s="1601"/>
      <c r="UMX102" s="215"/>
      <c r="UMY102" s="1013"/>
      <c r="UMZ102" s="1601"/>
      <c r="UNA102" s="215"/>
      <c r="UNB102" s="1013"/>
      <c r="UNC102" s="1601"/>
      <c r="UND102" s="215"/>
      <c r="UNE102" s="1013"/>
      <c r="UNF102" s="1601"/>
      <c r="UNG102" s="215"/>
      <c r="UNH102" s="1013"/>
      <c r="UNI102" s="1601"/>
      <c r="UNJ102" s="215"/>
      <c r="UNK102" s="1013"/>
      <c r="UNL102" s="1601"/>
      <c r="UNM102" s="215"/>
      <c r="UNN102" s="1013"/>
      <c r="UNO102" s="1601"/>
      <c r="UNP102" s="215"/>
      <c r="UNQ102" s="1013"/>
      <c r="UNR102" s="1601"/>
      <c r="UNS102" s="215"/>
      <c r="UNT102" s="1013"/>
      <c r="UNU102" s="1601"/>
      <c r="UNV102" s="215"/>
      <c r="UNW102" s="1013"/>
      <c r="UNX102" s="1601"/>
      <c r="UNY102" s="215"/>
      <c r="UNZ102" s="1013"/>
      <c r="UOA102" s="1601"/>
      <c r="UOB102" s="215"/>
      <c r="UOC102" s="1013"/>
      <c r="UOD102" s="1601"/>
      <c r="UOE102" s="215"/>
      <c r="UOF102" s="1013"/>
      <c r="UOG102" s="1601"/>
      <c r="UOH102" s="215"/>
      <c r="UOI102" s="1013"/>
      <c r="UOJ102" s="1601"/>
      <c r="UOK102" s="215"/>
      <c r="UOL102" s="1013"/>
      <c r="UOM102" s="1601"/>
      <c r="UON102" s="215"/>
      <c r="UOO102" s="1013"/>
      <c r="UOP102" s="1601"/>
      <c r="UOQ102" s="215"/>
      <c r="UOR102" s="1013"/>
      <c r="UOS102" s="1601"/>
      <c r="UOT102" s="215"/>
      <c r="UOU102" s="1013"/>
      <c r="UOV102" s="1601"/>
      <c r="UOW102" s="215"/>
      <c r="UOX102" s="1013"/>
      <c r="UOY102" s="1601"/>
      <c r="UOZ102" s="215"/>
      <c r="UPA102" s="1013"/>
      <c r="UPB102" s="1601"/>
      <c r="UPC102" s="215"/>
      <c r="UPD102" s="1013"/>
      <c r="UPE102" s="1601"/>
      <c r="UPF102" s="215"/>
      <c r="UPG102" s="1013"/>
      <c r="UPH102" s="1601"/>
      <c r="UPI102" s="215"/>
      <c r="UPJ102" s="1013"/>
      <c r="UPK102" s="1601"/>
      <c r="UPL102" s="215"/>
      <c r="UPM102" s="1013"/>
      <c r="UPN102" s="1601"/>
      <c r="UPO102" s="215"/>
      <c r="UPP102" s="1013"/>
      <c r="UPQ102" s="1601"/>
      <c r="UPR102" s="215"/>
      <c r="UPS102" s="1013"/>
      <c r="UPT102" s="1601"/>
      <c r="UPU102" s="215"/>
      <c r="UPV102" s="1013"/>
      <c r="UPW102" s="1601"/>
      <c r="UPX102" s="215"/>
      <c r="UPY102" s="1013"/>
      <c r="UPZ102" s="1601"/>
      <c r="UQA102" s="215"/>
      <c r="UQB102" s="1013"/>
      <c r="UQC102" s="1601"/>
      <c r="UQD102" s="215"/>
      <c r="UQE102" s="1013"/>
      <c r="UQF102" s="1601"/>
      <c r="UQG102" s="215"/>
      <c r="UQH102" s="1013"/>
      <c r="UQI102" s="1601"/>
      <c r="UQJ102" s="215"/>
      <c r="UQK102" s="1013"/>
      <c r="UQL102" s="1601"/>
      <c r="UQM102" s="215"/>
      <c r="UQN102" s="1013"/>
      <c r="UQO102" s="1601"/>
      <c r="UQP102" s="215"/>
      <c r="UQQ102" s="1013"/>
      <c r="UQR102" s="1601"/>
      <c r="UQS102" s="215"/>
      <c r="UQT102" s="1013"/>
      <c r="UQU102" s="1601"/>
      <c r="UQV102" s="215"/>
      <c r="UQW102" s="1013"/>
      <c r="UQX102" s="1601"/>
      <c r="UQY102" s="215"/>
      <c r="UQZ102" s="1013"/>
      <c r="URA102" s="1601"/>
      <c r="URB102" s="215"/>
      <c r="URC102" s="1013"/>
      <c r="URD102" s="1601"/>
      <c r="URE102" s="215"/>
      <c r="URF102" s="1013"/>
      <c r="URG102" s="1601"/>
      <c r="URH102" s="215"/>
      <c r="URI102" s="1013"/>
      <c r="URJ102" s="1601"/>
      <c r="URK102" s="215"/>
      <c r="URL102" s="1013"/>
      <c r="URM102" s="1601"/>
      <c r="URN102" s="215"/>
      <c r="URO102" s="1013"/>
      <c r="URP102" s="1601"/>
      <c r="URQ102" s="215"/>
      <c r="URR102" s="1013"/>
      <c r="URS102" s="1601"/>
      <c r="URT102" s="215"/>
      <c r="URU102" s="1013"/>
      <c r="URV102" s="1601"/>
      <c r="URW102" s="215"/>
      <c r="URX102" s="1013"/>
      <c r="URY102" s="1601"/>
      <c r="URZ102" s="215"/>
      <c r="USA102" s="1013"/>
      <c r="USB102" s="1601"/>
      <c r="USC102" s="215"/>
      <c r="USD102" s="1013"/>
      <c r="USE102" s="1601"/>
      <c r="USF102" s="215"/>
      <c r="USG102" s="1013"/>
      <c r="USH102" s="1601"/>
      <c r="USI102" s="215"/>
      <c r="USJ102" s="1013"/>
      <c r="USK102" s="1601"/>
      <c r="USL102" s="215"/>
      <c r="USM102" s="1013"/>
      <c r="USN102" s="1601"/>
      <c r="USO102" s="215"/>
      <c r="USP102" s="1013"/>
      <c r="USQ102" s="1601"/>
      <c r="USR102" s="215"/>
      <c r="USS102" s="1013"/>
      <c r="UST102" s="1601"/>
      <c r="USU102" s="215"/>
      <c r="USV102" s="1013"/>
      <c r="USW102" s="1601"/>
      <c r="USX102" s="215"/>
      <c r="USY102" s="1013"/>
      <c r="USZ102" s="1601"/>
      <c r="UTA102" s="215"/>
      <c r="UTB102" s="1013"/>
      <c r="UTC102" s="1601"/>
      <c r="UTD102" s="215"/>
      <c r="UTE102" s="1013"/>
      <c r="UTF102" s="1601"/>
      <c r="UTG102" s="215"/>
      <c r="UTH102" s="1013"/>
      <c r="UTI102" s="1601"/>
      <c r="UTJ102" s="215"/>
      <c r="UTK102" s="1013"/>
      <c r="UTL102" s="1601"/>
      <c r="UTM102" s="215"/>
      <c r="UTN102" s="1013"/>
      <c r="UTO102" s="1601"/>
      <c r="UTP102" s="215"/>
      <c r="UTQ102" s="1013"/>
      <c r="UTR102" s="1601"/>
      <c r="UTS102" s="215"/>
      <c r="UTT102" s="1013"/>
      <c r="UTU102" s="1601"/>
      <c r="UTV102" s="215"/>
      <c r="UTW102" s="1013"/>
      <c r="UTX102" s="1601"/>
      <c r="UTY102" s="215"/>
      <c r="UTZ102" s="1013"/>
      <c r="UUA102" s="1601"/>
      <c r="UUB102" s="215"/>
      <c r="UUC102" s="1013"/>
      <c r="UUD102" s="1601"/>
      <c r="UUE102" s="215"/>
      <c r="UUF102" s="1013"/>
      <c r="UUG102" s="1601"/>
      <c r="UUH102" s="215"/>
      <c r="UUI102" s="1013"/>
      <c r="UUJ102" s="1601"/>
      <c r="UUK102" s="215"/>
      <c r="UUL102" s="1013"/>
      <c r="UUM102" s="1601"/>
      <c r="UUN102" s="215"/>
      <c r="UUO102" s="1013"/>
      <c r="UUP102" s="1601"/>
      <c r="UUQ102" s="215"/>
      <c r="UUR102" s="1013"/>
      <c r="UUS102" s="1601"/>
      <c r="UUT102" s="215"/>
      <c r="UUU102" s="1013"/>
      <c r="UUV102" s="1601"/>
      <c r="UUW102" s="215"/>
      <c r="UUX102" s="1013"/>
      <c r="UUY102" s="1601"/>
      <c r="UUZ102" s="215"/>
      <c r="UVA102" s="1013"/>
      <c r="UVB102" s="1601"/>
      <c r="UVC102" s="215"/>
      <c r="UVD102" s="1013"/>
      <c r="UVE102" s="1601"/>
      <c r="UVF102" s="215"/>
      <c r="UVG102" s="1013"/>
      <c r="UVH102" s="1601"/>
      <c r="UVI102" s="215"/>
      <c r="UVJ102" s="1013"/>
      <c r="UVK102" s="1601"/>
      <c r="UVL102" s="215"/>
      <c r="UVM102" s="1013"/>
      <c r="UVN102" s="1601"/>
      <c r="UVO102" s="215"/>
      <c r="UVP102" s="1013"/>
      <c r="UVQ102" s="1601"/>
      <c r="UVR102" s="215"/>
      <c r="UVS102" s="1013"/>
      <c r="UVT102" s="1601"/>
      <c r="UVU102" s="215"/>
      <c r="UVV102" s="1013"/>
      <c r="UVW102" s="1601"/>
      <c r="UVX102" s="215"/>
      <c r="UVY102" s="1013"/>
      <c r="UVZ102" s="1601"/>
      <c r="UWA102" s="215"/>
      <c r="UWB102" s="1013"/>
      <c r="UWC102" s="1601"/>
      <c r="UWD102" s="215"/>
      <c r="UWE102" s="1013"/>
      <c r="UWF102" s="1601"/>
      <c r="UWG102" s="215"/>
      <c r="UWH102" s="1013"/>
      <c r="UWI102" s="1601"/>
      <c r="UWJ102" s="215"/>
      <c r="UWK102" s="1013"/>
      <c r="UWL102" s="1601"/>
      <c r="UWM102" s="215"/>
      <c r="UWN102" s="1013"/>
      <c r="UWO102" s="1601"/>
      <c r="UWP102" s="215"/>
      <c r="UWQ102" s="1013"/>
      <c r="UWR102" s="1601"/>
      <c r="UWS102" s="215"/>
      <c r="UWT102" s="1013"/>
      <c r="UWU102" s="1601"/>
      <c r="UWV102" s="215"/>
      <c r="UWW102" s="1013"/>
      <c r="UWX102" s="1601"/>
      <c r="UWY102" s="215"/>
      <c r="UWZ102" s="1013"/>
      <c r="UXA102" s="1601"/>
      <c r="UXB102" s="215"/>
      <c r="UXC102" s="1013"/>
      <c r="UXD102" s="1601"/>
      <c r="UXE102" s="215"/>
      <c r="UXF102" s="1013"/>
      <c r="UXG102" s="1601"/>
      <c r="UXH102" s="215"/>
      <c r="UXI102" s="1013"/>
      <c r="UXJ102" s="1601"/>
      <c r="UXK102" s="215"/>
      <c r="UXL102" s="1013"/>
      <c r="UXM102" s="1601"/>
      <c r="UXN102" s="215"/>
      <c r="UXO102" s="1013"/>
      <c r="UXP102" s="1601"/>
      <c r="UXQ102" s="215"/>
      <c r="UXR102" s="1013"/>
      <c r="UXS102" s="1601"/>
      <c r="UXT102" s="215"/>
      <c r="UXU102" s="1013"/>
      <c r="UXV102" s="1601"/>
      <c r="UXW102" s="215"/>
      <c r="UXX102" s="1013"/>
      <c r="UXY102" s="1601"/>
      <c r="UXZ102" s="215"/>
      <c r="UYA102" s="1013"/>
      <c r="UYB102" s="1601"/>
      <c r="UYC102" s="215"/>
      <c r="UYD102" s="1013"/>
      <c r="UYE102" s="1601"/>
      <c r="UYF102" s="215"/>
      <c r="UYG102" s="1013"/>
      <c r="UYH102" s="1601"/>
      <c r="UYI102" s="215"/>
      <c r="UYJ102" s="1013"/>
      <c r="UYK102" s="1601"/>
      <c r="UYL102" s="215"/>
      <c r="UYM102" s="1013"/>
      <c r="UYN102" s="1601"/>
      <c r="UYO102" s="215"/>
      <c r="UYP102" s="1013"/>
      <c r="UYQ102" s="1601"/>
      <c r="UYR102" s="215"/>
      <c r="UYS102" s="1013"/>
      <c r="UYT102" s="1601"/>
      <c r="UYU102" s="215"/>
      <c r="UYV102" s="1013"/>
      <c r="UYW102" s="1601"/>
      <c r="UYX102" s="215"/>
      <c r="UYY102" s="1013"/>
      <c r="UYZ102" s="1601"/>
      <c r="UZA102" s="215"/>
      <c r="UZB102" s="1013"/>
      <c r="UZC102" s="1601"/>
      <c r="UZD102" s="215"/>
      <c r="UZE102" s="1013"/>
      <c r="UZF102" s="1601"/>
      <c r="UZG102" s="215"/>
      <c r="UZH102" s="1013"/>
      <c r="UZI102" s="1601"/>
      <c r="UZJ102" s="215"/>
      <c r="UZK102" s="1013"/>
      <c r="UZL102" s="1601"/>
      <c r="UZM102" s="215"/>
      <c r="UZN102" s="1013"/>
      <c r="UZO102" s="1601"/>
      <c r="UZP102" s="215"/>
      <c r="UZQ102" s="1013"/>
      <c r="UZR102" s="1601"/>
      <c r="UZS102" s="215"/>
      <c r="UZT102" s="1013"/>
      <c r="UZU102" s="1601"/>
      <c r="UZV102" s="215"/>
      <c r="UZW102" s="1013"/>
      <c r="UZX102" s="1601"/>
      <c r="UZY102" s="215"/>
      <c r="UZZ102" s="1013"/>
      <c r="VAA102" s="1601"/>
      <c r="VAB102" s="215"/>
      <c r="VAC102" s="1013"/>
      <c r="VAD102" s="1601"/>
      <c r="VAE102" s="215"/>
      <c r="VAF102" s="1013"/>
      <c r="VAG102" s="1601"/>
      <c r="VAH102" s="215"/>
      <c r="VAI102" s="1013"/>
      <c r="VAJ102" s="1601"/>
      <c r="VAK102" s="215"/>
      <c r="VAL102" s="1013"/>
      <c r="VAM102" s="1601"/>
      <c r="VAN102" s="215"/>
      <c r="VAO102" s="1013"/>
      <c r="VAP102" s="1601"/>
      <c r="VAQ102" s="215"/>
      <c r="VAR102" s="1013"/>
      <c r="VAS102" s="1601"/>
      <c r="VAT102" s="215"/>
      <c r="VAU102" s="1013"/>
      <c r="VAV102" s="1601"/>
      <c r="VAW102" s="215"/>
      <c r="VAX102" s="1013"/>
      <c r="VAY102" s="1601"/>
      <c r="VAZ102" s="215"/>
      <c r="VBA102" s="1013"/>
      <c r="VBB102" s="1601"/>
      <c r="VBC102" s="215"/>
      <c r="VBD102" s="1013"/>
      <c r="VBE102" s="1601"/>
      <c r="VBF102" s="215"/>
      <c r="VBG102" s="1013"/>
      <c r="VBH102" s="1601"/>
      <c r="VBI102" s="215"/>
      <c r="VBJ102" s="1013"/>
      <c r="VBK102" s="1601"/>
      <c r="VBL102" s="215"/>
      <c r="VBM102" s="1013"/>
      <c r="VBN102" s="1601"/>
      <c r="VBO102" s="215"/>
      <c r="VBP102" s="1013"/>
      <c r="VBQ102" s="1601"/>
      <c r="VBR102" s="215"/>
      <c r="VBS102" s="1013"/>
      <c r="VBT102" s="1601"/>
      <c r="VBU102" s="215"/>
      <c r="VBV102" s="1013"/>
      <c r="VBW102" s="1601"/>
      <c r="VBX102" s="215"/>
      <c r="VBY102" s="1013"/>
      <c r="VBZ102" s="1601"/>
      <c r="VCA102" s="215"/>
      <c r="VCB102" s="1013"/>
      <c r="VCC102" s="1601"/>
      <c r="VCD102" s="215"/>
      <c r="VCE102" s="1013"/>
      <c r="VCF102" s="1601"/>
      <c r="VCG102" s="215"/>
      <c r="VCH102" s="1013"/>
      <c r="VCI102" s="1601"/>
      <c r="VCJ102" s="215"/>
      <c r="VCK102" s="1013"/>
      <c r="VCL102" s="1601"/>
      <c r="VCM102" s="215"/>
      <c r="VCN102" s="1013"/>
      <c r="VCO102" s="1601"/>
      <c r="VCP102" s="215"/>
      <c r="VCQ102" s="1013"/>
      <c r="VCR102" s="1601"/>
      <c r="VCS102" s="215"/>
      <c r="VCT102" s="1013"/>
      <c r="VCU102" s="1601"/>
      <c r="VCV102" s="215"/>
      <c r="VCW102" s="1013"/>
      <c r="VCX102" s="1601"/>
      <c r="VCY102" s="215"/>
      <c r="VCZ102" s="1013"/>
      <c r="VDA102" s="1601"/>
      <c r="VDB102" s="215"/>
      <c r="VDC102" s="1013"/>
      <c r="VDD102" s="1601"/>
      <c r="VDE102" s="215"/>
      <c r="VDF102" s="1013"/>
      <c r="VDG102" s="1601"/>
      <c r="VDH102" s="215"/>
      <c r="VDI102" s="1013"/>
      <c r="VDJ102" s="1601"/>
      <c r="VDK102" s="215"/>
      <c r="VDL102" s="1013"/>
      <c r="VDM102" s="1601"/>
      <c r="VDN102" s="215"/>
      <c r="VDO102" s="1013"/>
      <c r="VDP102" s="1601"/>
      <c r="VDQ102" s="215"/>
      <c r="VDR102" s="1013"/>
      <c r="VDS102" s="1601"/>
      <c r="VDT102" s="215"/>
      <c r="VDU102" s="1013"/>
      <c r="VDV102" s="1601"/>
      <c r="VDW102" s="215"/>
      <c r="VDX102" s="1013"/>
      <c r="VDY102" s="1601"/>
      <c r="VDZ102" s="215"/>
      <c r="VEA102" s="1013"/>
      <c r="VEB102" s="1601"/>
      <c r="VEC102" s="215"/>
      <c r="VED102" s="1013"/>
      <c r="VEE102" s="1601"/>
      <c r="VEF102" s="215"/>
      <c r="VEG102" s="1013"/>
      <c r="VEH102" s="1601"/>
      <c r="VEI102" s="215"/>
      <c r="VEJ102" s="1013"/>
      <c r="VEK102" s="1601"/>
      <c r="VEL102" s="215"/>
      <c r="VEM102" s="1013"/>
      <c r="VEN102" s="1601"/>
      <c r="VEO102" s="215"/>
      <c r="VEP102" s="1013"/>
      <c r="VEQ102" s="1601"/>
      <c r="VER102" s="215"/>
      <c r="VES102" s="1013"/>
      <c r="VET102" s="1601"/>
      <c r="VEU102" s="215"/>
      <c r="VEV102" s="1013"/>
      <c r="VEW102" s="1601"/>
      <c r="VEX102" s="215"/>
      <c r="VEY102" s="1013"/>
      <c r="VEZ102" s="1601"/>
      <c r="VFA102" s="215"/>
      <c r="VFB102" s="1013"/>
      <c r="VFC102" s="1601"/>
      <c r="VFD102" s="215"/>
      <c r="VFE102" s="1013"/>
      <c r="VFF102" s="1601"/>
      <c r="VFG102" s="215"/>
      <c r="VFH102" s="1013"/>
      <c r="VFI102" s="1601"/>
      <c r="VFJ102" s="215"/>
      <c r="VFK102" s="1013"/>
      <c r="VFL102" s="1601"/>
      <c r="VFM102" s="215"/>
      <c r="VFN102" s="1013"/>
      <c r="VFO102" s="1601"/>
      <c r="VFP102" s="215"/>
      <c r="VFQ102" s="1013"/>
      <c r="VFR102" s="1601"/>
      <c r="VFS102" s="215"/>
      <c r="VFT102" s="1013"/>
      <c r="VFU102" s="1601"/>
      <c r="VFV102" s="215"/>
      <c r="VFW102" s="1013"/>
      <c r="VFX102" s="1601"/>
      <c r="VFY102" s="215"/>
      <c r="VFZ102" s="1013"/>
      <c r="VGA102" s="1601"/>
      <c r="VGB102" s="215"/>
      <c r="VGC102" s="1013"/>
      <c r="VGD102" s="1601"/>
      <c r="VGE102" s="215"/>
      <c r="VGF102" s="1013"/>
      <c r="VGG102" s="1601"/>
      <c r="VGH102" s="215"/>
      <c r="VGI102" s="1013"/>
      <c r="VGJ102" s="1601"/>
      <c r="VGK102" s="215"/>
      <c r="VGL102" s="1013"/>
      <c r="VGM102" s="1601"/>
      <c r="VGN102" s="215"/>
      <c r="VGO102" s="1013"/>
      <c r="VGP102" s="1601"/>
      <c r="VGQ102" s="215"/>
      <c r="VGR102" s="1013"/>
      <c r="VGS102" s="1601"/>
      <c r="VGT102" s="215"/>
      <c r="VGU102" s="1013"/>
      <c r="VGV102" s="1601"/>
      <c r="VGW102" s="215"/>
      <c r="VGX102" s="1013"/>
      <c r="VGY102" s="1601"/>
      <c r="VGZ102" s="215"/>
      <c r="VHA102" s="1013"/>
      <c r="VHB102" s="1601"/>
      <c r="VHC102" s="215"/>
      <c r="VHD102" s="1013"/>
      <c r="VHE102" s="1601"/>
      <c r="VHF102" s="215"/>
      <c r="VHG102" s="1013"/>
      <c r="VHH102" s="1601"/>
      <c r="VHI102" s="215"/>
      <c r="VHJ102" s="1013"/>
      <c r="VHK102" s="1601"/>
      <c r="VHL102" s="215"/>
      <c r="VHM102" s="1013"/>
      <c r="VHN102" s="1601"/>
      <c r="VHO102" s="215"/>
      <c r="VHP102" s="1013"/>
      <c r="VHQ102" s="1601"/>
      <c r="VHR102" s="215"/>
      <c r="VHS102" s="1013"/>
      <c r="VHT102" s="1601"/>
      <c r="VHU102" s="215"/>
      <c r="VHV102" s="1013"/>
      <c r="VHW102" s="1601"/>
      <c r="VHX102" s="215"/>
      <c r="VHY102" s="1013"/>
      <c r="VHZ102" s="1601"/>
      <c r="VIA102" s="215"/>
      <c r="VIB102" s="1013"/>
      <c r="VIC102" s="1601"/>
      <c r="VID102" s="215"/>
      <c r="VIE102" s="1013"/>
      <c r="VIF102" s="1601"/>
      <c r="VIG102" s="215"/>
      <c r="VIH102" s="1013"/>
      <c r="VII102" s="1601"/>
      <c r="VIJ102" s="215"/>
      <c r="VIK102" s="1013"/>
      <c r="VIL102" s="1601"/>
      <c r="VIM102" s="215"/>
      <c r="VIN102" s="1013"/>
      <c r="VIO102" s="1601"/>
      <c r="VIP102" s="215"/>
      <c r="VIQ102" s="1013"/>
      <c r="VIR102" s="1601"/>
      <c r="VIS102" s="215"/>
      <c r="VIT102" s="1013"/>
      <c r="VIU102" s="1601"/>
      <c r="VIV102" s="215"/>
      <c r="VIW102" s="1013"/>
      <c r="VIX102" s="1601"/>
      <c r="VIY102" s="215"/>
      <c r="VIZ102" s="1013"/>
      <c r="VJA102" s="1601"/>
      <c r="VJB102" s="215"/>
      <c r="VJC102" s="1013"/>
      <c r="VJD102" s="1601"/>
      <c r="VJE102" s="215"/>
      <c r="VJF102" s="1013"/>
      <c r="VJG102" s="1601"/>
      <c r="VJH102" s="215"/>
      <c r="VJI102" s="1013"/>
      <c r="VJJ102" s="1601"/>
      <c r="VJK102" s="215"/>
      <c r="VJL102" s="1013"/>
      <c r="VJM102" s="1601"/>
      <c r="VJN102" s="215"/>
      <c r="VJO102" s="1013"/>
      <c r="VJP102" s="1601"/>
      <c r="VJQ102" s="215"/>
      <c r="VJR102" s="1013"/>
      <c r="VJS102" s="1601"/>
      <c r="VJT102" s="215"/>
      <c r="VJU102" s="1013"/>
      <c r="VJV102" s="1601"/>
      <c r="VJW102" s="215"/>
      <c r="VJX102" s="1013"/>
      <c r="VJY102" s="1601"/>
      <c r="VJZ102" s="215"/>
      <c r="VKA102" s="1013"/>
      <c r="VKB102" s="1601"/>
      <c r="VKC102" s="215"/>
      <c r="VKD102" s="1013"/>
      <c r="VKE102" s="1601"/>
      <c r="VKF102" s="215"/>
      <c r="VKG102" s="1013"/>
      <c r="VKH102" s="1601"/>
      <c r="VKI102" s="215"/>
      <c r="VKJ102" s="1013"/>
      <c r="VKK102" s="1601"/>
      <c r="VKL102" s="215"/>
      <c r="VKM102" s="1013"/>
      <c r="VKN102" s="1601"/>
      <c r="VKO102" s="215"/>
      <c r="VKP102" s="1013"/>
      <c r="VKQ102" s="1601"/>
      <c r="VKR102" s="215"/>
      <c r="VKS102" s="1013"/>
      <c r="VKT102" s="1601"/>
      <c r="VKU102" s="215"/>
      <c r="VKV102" s="1013"/>
      <c r="VKW102" s="1601"/>
      <c r="VKX102" s="215"/>
      <c r="VKY102" s="1013"/>
      <c r="VKZ102" s="1601"/>
      <c r="VLA102" s="215"/>
      <c r="VLB102" s="1013"/>
      <c r="VLC102" s="1601"/>
      <c r="VLD102" s="215"/>
      <c r="VLE102" s="1013"/>
      <c r="VLF102" s="1601"/>
      <c r="VLG102" s="215"/>
      <c r="VLH102" s="1013"/>
      <c r="VLI102" s="1601"/>
      <c r="VLJ102" s="215"/>
      <c r="VLK102" s="1013"/>
      <c r="VLL102" s="1601"/>
      <c r="VLM102" s="215"/>
      <c r="VLN102" s="1013"/>
      <c r="VLO102" s="1601"/>
      <c r="VLP102" s="215"/>
      <c r="VLQ102" s="1013"/>
      <c r="VLR102" s="1601"/>
      <c r="VLS102" s="215"/>
      <c r="VLT102" s="1013"/>
      <c r="VLU102" s="1601"/>
      <c r="VLV102" s="215"/>
      <c r="VLW102" s="1013"/>
      <c r="VLX102" s="1601"/>
      <c r="VLY102" s="215"/>
      <c r="VLZ102" s="1013"/>
      <c r="VMA102" s="1601"/>
      <c r="VMB102" s="215"/>
      <c r="VMC102" s="1013"/>
      <c r="VMD102" s="1601"/>
      <c r="VME102" s="215"/>
      <c r="VMF102" s="1013"/>
      <c r="VMG102" s="1601"/>
      <c r="VMH102" s="215"/>
      <c r="VMI102" s="1013"/>
      <c r="VMJ102" s="1601"/>
      <c r="VMK102" s="215"/>
      <c r="VML102" s="1013"/>
      <c r="VMM102" s="1601"/>
      <c r="VMN102" s="215"/>
      <c r="VMO102" s="1013"/>
      <c r="VMP102" s="1601"/>
      <c r="VMQ102" s="215"/>
      <c r="VMR102" s="1013"/>
      <c r="VMS102" s="1601"/>
      <c r="VMT102" s="215"/>
      <c r="VMU102" s="1013"/>
      <c r="VMV102" s="1601"/>
      <c r="VMW102" s="215"/>
      <c r="VMX102" s="1013"/>
      <c r="VMY102" s="1601"/>
      <c r="VMZ102" s="215"/>
      <c r="VNA102" s="1013"/>
      <c r="VNB102" s="1601"/>
      <c r="VNC102" s="215"/>
      <c r="VND102" s="1013"/>
      <c r="VNE102" s="1601"/>
      <c r="VNF102" s="215"/>
      <c r="VNG102" s="1013"/>
      <c r="VNH102" s="1601"/>
      <c r="VNI102" s="215"/>
      <c r="VNJ102" s="1013"/>
      <c r="VNK102" s="1601"/>
      <c r="VNL102" s="215"/>
      <c r="VNM102" s="1013"/>
      <c r="VNN102" s="1601"/>
      <c r="VNO102" s="215"/>
      <c r="VNP102" s="1013"/>
      <c r="VNQ102" s="1601"/>
      <c r="VNR102" s="215"/>
      <c r="VNS102" s="1013"/>
      <c r="VNT102" s="1601"/>
      <c r="VNU102" s="215"/>
      <c r="VNV102" s="1013"/>
      <c r="VNW102" s="1601"/>
      <c r="VNX102" s="215"/>
      <c r="VNY102" s="1013"/>
      <c r="VNZ102" s="1601"/>
      <c r="VOA102" s="215"/>
      <c r="VOB102" s="1013"/>
      <c r="VOC102" s="1601"/>
      <c r="VOD102" s="215"/>
      <c r="VOE102" s="1013"/>
      <c r="VOF102" s="1601"/>
      <c r="VOG102" s="215"/>
      <c r="VOH102" s="1013"/>
      <c r="VOI102" s="1601"/>
      <c r="VOJ102" s="215"/>
      <c r="VOK102" s="1013"/>
      <c r="VOL102" s="1601"/>
      <c r="VOM102" s="215"/>
      <c r="VON102" s="1013"/>
      <c r="VOO102" s="1601"/>
      <c r="VOP102" s="215"/>
      <c r="VOQ102" s="1013"/>
      <c r="VOR102" s="1601"/>
      <c r="VOS102" s="215"/>
      <c r="VOT102" s="1013"/>
      <c r="VOU102" s="1601"/>
      <c r="VOV102" s="215"/>
      <c r="VOW102" s="1013"/>
      <c r="VOX102" s="1601"/>
      <c r="VOY102" s="215"/>
      <c r="VOZ102" s="1013"/>
      <c r="VPA102" s="1601"/>
      <c r="VPB102" s="215"/>
      <c r="VPC102" s="1013"/>
      <c r="VPD102" s="1601"/>
      <c r="VPE102" s="215"/>
      <c r="VPF102" s="1013"/>
      <c r="VPG102" s="1601"/>
      <c r="VPH102" s="215"/>
      <c r="VPI102" s="1013"/>
      <c r="VPJ102" s="1601"/>
      <c r="VPK102" s="215"/>
      <c r="VPL102" s="1013"/>
      <c r="VPM102" s="1601"/>
      <c r="VPN102" s="215"/>
      <c r="VPO102" s="1013"/>
      <c r="VPP102" s="1601"/>
      <c r="VPQ102" s="215"/>
      <c r="VPR102" s="1013"/>
      <c r="VPS102" s="1601"/>
      <c r="VPT102" s="215"/>
      <c r="VPU102" s="1013"/>
      <c r="VPV102" s="1601"/>
      <c r="VPW102" s="215"/>
      <c r="VPX102" s="1013"/>
      <c r="VPY102" s="1601"/>
      <c r="VPZ102" s="215"/>
      <c r="VQA102" s="1013"/>
      <c r="VQB102" s="1601"/>
      <c r="VQC102" s="215"/>
      <c r="VQD102" s="1013"/>
      <c r="VQE102" s="1601"/>
      <c r="VQF102" s="215"/>
      <c r="VQG102" s="1013"/>
      <c r="VQH102" s="1601"/>
      <c r="VQI102" s="215"/>
      <c r="VQJ102" s="1013"/>
      <c r="VQK102" s="1601"/>
      <c r="VQL102" s="215"/>
      <c r="VQM102" s="1013"/>
      <c r="VQN102" s="1601"/>
      <c r="VQO102" s="215"/>
      <c r="VQP102" s="1013"/>
      <c r="VQQ102" s="1601"/>
      <c r="VQR102" s="215"/>
      <c r="VQS102" s="1013"/>
      <c r="VQT102" s="1601"/>
      <c r="VQU102" s="215"/>
      <c r="VQV102" s="1013"/>
      <c r="VQW102" s="1601"/>
      <c r="VQX102" s="215"/>
      <c r="VQY102" s="1013"/>
      <c r="VQZ102" s="1601"/>
      <c r="VRA102" s="215"/>
      <c r="VRB102" s="1013"/>
      <c r="VRC102" s="1601"/>
      <c r="VRD102" s="215"/>
      <c r="VRE102" s="1013"/>
      <c r="VRF102" s="1601"/>
      <c r="VRG102" s="215"/>
      <c r="VRH102" s="1013"/>
      <c r="VRI102" s="1601"/>
      <c r="VRJ102" s="215"/>
      <c r="VRK102" s="1013"/>
      <c r="VRL102" s="1601"/>
      <c r="VRM102" s="215"/>
      <c r="VRN102" s="1013"/>
      <c r="VRO102" s="1601"/>
      <c r="VRP102" s="215"/>
      <c r="VRQ102" s="1013"/>
      <c r="VRR102" s="1601"/>
      <c r="VRS102" s="215"/>
      <c r="VRT102" s="1013"/>
      <c r="VRU102" s="1601"/>
      <c r="VRV102" s="215"/>
      <c r="VRW102" s="1013"/>
      <c r="VRX102" s="1601"/>
      <c r="VRY102" s="215"/>
      <c r="VRZ102" s="1013"/>
      <c r="VSA102" s="1601"/>
      <c r="VSB102" s="215"/>
      <c r="VSC102" s="1013"/>
      <c r="VSD102" s="1601"/>
      <c r="VSE102" s="215"/>
      <c r="VSF102" s="1013"/>
      <c r="VSG102" s="1601"/>
      <c r="VSH102" s="215"/>
      <c r="VSI102" s="1013"/>
      <c r="VSJ102" s="1601"/>
      <c r="VSK102" s="215"/>
      <c r="VSL102" s="1013"/>
      <c r="VSM102" s="1601"/>
      <c r="VSN102" s="215"/>
      <c r="VSO102" s="1013"/>
      <c r="VSP102" s="1601"/>
      <c r="VSQ102" s="215"/>
      <c r="VSR102" s="1013"/>
      <c r="VSS102" s="1601"/>
      <c r="VST102" s="215"/>
      <c r="VSU102" s="1013"/>
      <c r="VSV102" s="1601"/>
      <c r="VSW102" s="215"/>
      <c r="VSX102" s="1013"/>
      <c r="VSY102" s="1601"/>
      <c r="VSZ102" s="215"/>
      <c r="VTA102" s="1013"/>
      <c r="VTB102" s="1601"/>
      <c r="VTC102" s="215"/>
      <c r="VTD102" s="1013"/>
      <c r="VTE102" s="1601"/>
      <c r="VTF102" s="215"/>
      <c r="VTG102" s="1013"/>
      <c r="VTH102" s="1601"/>
      <c r="VTI102" s="215"/>
      <c r="VTJ102" s="1013"/>
      <c r="VTK102" s="1601"/>
      <c r="VTL102" s="215"/>
      <c r="VTM102" s="1013"/>
      <c r="VTN102" s="1601"/>
      <c r="VTO102" s="215"/>
      <c r="VTP102" s="1013"/>
      <c r="VTQ102" s="1601"/>
      <c r="VTR102" s="215"/>
      <c r="VTS102" s="1013"/>
      <c r="VTT102" s="1601"/>
      <c r="VTU102" s="215"/>
      <c r="VTV102" s="1013"/>
      <c r="VTW102" s="1601"/>
      <c r="VTX102" s="215"/>
      <c r="VTY102" s="1013"/>
      <c r="VTZ102" s="1601"/>
      <c r="VUA102" s="215"/>
      <c r="VUB102" s="1013"/>
      <c r="VUC102" s="1601"/>
      <c r="VUD102" s="215"/>
      <c r="VUE102" s="1013"/>
      <c r="VUF102" s="1601"/>
      <c r="VUG102" s="215"/>
      <c r="VUH102" s="1013"/>
      <c r="VUI102" s="1601"/>
      <c r="VUJ102" s="215"/>
      <c r="VUK102" s="1013"/>
      <c r="VUL102" s="1601"/>
      <c r="VUM102" s="215"/>
      <c r="VUN102" s="1013"/>
      <c r="VUO102" s="1601"/>
      <c r="VUP102" s="215"/>
      <c r="VUQ102" s="1013"/>
      <c r="VUR102" s="1601"/>
      <c r="VUS102" s="215"/>
      <c r="VUT102" s="1013"/>
      <c r="VUU102" s="1601"/>
      <c r="VUV102" s="215"/>
      <c r="VUW102" s="1013"/>
      <c r="VUX102" s="1601"/>
      <c r="VUY102" s="215"/>
      <c r="VUZ102" s="1013"/>
      <c r="VVA102" s="1601"/>
      <c r="VVB102" s="215"/>
      <c r="VVC102" s="1013"/>
      <c r="VVD102" s="1601"/>
      <c r="VVE102" s="215"/>
      <c r="VVF102" s="1013"/>
      <c r="VVG102" s="1601"/>
      <c r="VVH102" s="215"/>
      <c r="VVI102" s="1013"/>
      <c r="VVJ102" s="1601"/>
      <c r="VVK102" s="215"/>
      <c r="VVL102" s="1013"/>
      <c r="VVM102" s="1601"/>
      <c r="VVN102" s="215"/>
      <c r="VVO102" s="1013"/>
      <c r="VVP102" s="1601"/>
      <c r="VVQ102" s="215"/>
      <c r="VVR102" s="1013"/>
      <c r="VVS102" s="1601"/>
      <c r="VVT102" s="215"/>
      <c r="VVU102" s="1013"/>
      <c r="VVV102" s="1601"/>
      <c r="VVW102" s="215"/>
      <c r="VVX102" s="1013"/>
      <c r="VVY102" s="1601"/>
      <c r="VVZ102" s="215"/>
      <c r="VWA102" s="1013"/>
      <c r="VWB102" s="1601"/>
      <c r="VWC102" s="215"/>
      <c r="VWD102" s="1013"/>
      <c r="VWE102" s="1601"/>
      <c r="VWF102" s="215"/>
      <c r="VWG102" s="1013"/>
      <c r="VWH102" s="1601"/>
      <c r="VWI102" s="215"/>
      <c r="VWJ102" s="1013"/>
      <c r="VWK102" s="1601"/>
      <c r="VWL102" s="215"/>
      <c r="VWM102" s="1013"/>
      <c r="VWN102" s="1601"/>
      <c r="VWO102" s="215"/>
      <c r="VWP102" s="1013"/>
      <c r="VWQ102" s="1601"/>
      <c r="VWR102" s="215"/>
      <c r="VWS102" s="1013"/>
      <c r="VWT102" s="1601"/>
      <c r="VWU102" s="215"/>
      <c r="VWV102" s="1013"/>
      <c r="VWW102" s="1601"/>
      <c r="VWX102" s="215"/>
      <c r="VWY102" s="1013"/>
      <c r="VWZ102" s="1601"/>
      <c r="VXA102" s="215"/>
      <c r="VXB102" s="1013"/>
      <c r="VXC102" s="1601"/>
      <c r="VXD102" s="215"/>
      <c r="VXE102" s="1013"/>
      <c r="VXF102" s="1601"/>
      <c r="VXG102" s="215"/>
      <c r="VXH102" s="1013"/>
      <c r="VXI102" s="1601"/>
      <c r="VXJ102" s="215"/>
      <c r="VXK102" s="1013"/>
      <c r="VXL102" s="1601"/>
      <c r="VXM102" s="215"/>
      <c r="VXN102" s="1013"/>
      <c r="VXO102" s="1601"/>
      <c r="VXP102" s="215"/>
      <c r="VXQ102" s="1013"/>
      <c r="VXR102" s="1601"/>
      <c r="VXS102" s="215"/>
      <c r="VXT102" s="1013"/>
      <c r="VXU102" s="1601"/>
      <c r="VXV102" s="215"/>
      <c r="VXW102" s="1013"/>
      <c r="VXX102" s="1601"/>
      <c r="VXY102" s="215"/>
      <c r="VXZ102" s="1013"/>
      <c r="VYA102" s="1601"/>
      <c r="VYB102" s="215"/>
      <c r="VYC102" s="1013"/>
      <c r="VYD102" s="1601"/>
      <c r="VYE102" s="215"/>
      <c r="VYF102" s="1013"/>
      <c r="VYG102" s="1601"/>
      <c r="VYH102" s="215"/>
      <c r="VYI102" s="1013"/>
      <c r="VYJ102" s="1601"/>
      <c r="VYK102" s="215"/>
      <c r="VYL102" s="1013"/>
      <c r="VYM102" s="1601"/>
      <c r="VYN102" s="215"/>
      <c r="VYO102" s="1013"/>
      <c r="VYP102" s="1601"/>
      <c r="VYQ102" s="215"/>
      <c r="VYR102" s="1013"/>
      <c r="VYS102" s="1601"/>
      <c r="VYT102" s="215"/>
      <c r="VYU102" s="1013"/>
      <c r="VYV102" s="1601"/>
      <c r="VYW102" s="215"/>
      <c r="VYX102" s="1013"/>
      <c r="VYY102" s="1601"/>
      <c r="VYZ102" s="215"/>
      <c r="VZA102" s="1013"/>
      <c r="VZB102" s="1601"/>
      <c r="VZC102" s="215"/>
      <c r="VZD102" s="1013"/>
      <c r="VZE102" s="1601"/>
      <c r="VZF102" s="215"/>
      <c r="VZG102" s="1013"/>
      <c r="VZH102" s="1601"/>
      <c r="VZI102" s="215"/>
      <c r="VZJ102" s="1013"/>
      <c r="VZK102" s="1601"/>
      <c r="VZL102" s="215"/>
      <c r="VZM102" s="1013"/>
      <c r="VZN102" s="1601"/>
      <c r="VZO102" s="215"/>
      <c r="VZP102" s="1013"/>
      <c r="VZQ102" s="1601"/>
      <c r="VZR102" s="215"/>
      <c r="VZS102" s="1013"/>
      <c r="VZT102" s="1601"/>
      <c r="VZU102" s="215"/>
      <c r="VZV102" s="1013"/>
      <c r="VZW102" s="1601"/>
      <c r="VZX102" s="215"/>
      <c r="VZY102" s="1013"/>
      <c r="VZZ102" s="1601"/>
      <c r="WAA102" s="215"/>
      <c r="WAB102" s="1013"/>
      <c r="WAC102" s="1601"/>
      <c r="WAD102" s="215"/>
      <c r="WAE102" s="1013"/>
      <c r="WAF102" s="1601"/>
      <c r="WAG102" s="215"/>
      <c r="WAH102" s="1013"/>
      <c r="WAI102" s="1601"/>
      <c r="WAJ102" s="215"/>
      <c r="WAK102" s="1013"/>
      <c r="WAL102" s="1601"/>
      <c r="WAM102" s="215"/>
      <c r="WAN102" s="1013"/>
      <c r="WAO102" s="1601"/>
      <c r="WAP102" s="215"/>
      <c r="WAQ102" s="1013"/>
      <c r="WAR102" s="1601"/>
      <c r="WAS102" s="215"/>
      <c r="WAT102" s="1013"/>
      <c r="WAU102" s="1601"/>
      <c r="WAV102" s="215"/>
      <c r="WAW102" s="1013"/>
      <c r="WAX102" s="1601"/>
      <c r="WAY102" s="215"/>
      <c r="WAZ102" s="1013"/>
      <c r="WBA102" s="1601"/>
      <c r="WBB102" s="215"/>
      <c r="WBC102" s="1013"/>
      <c r="WBD102" s="1601"/>
      <c r="WBE102" s="215"/>
      <c r="WBF102" s="1013"/>
      <c r="WBG102" s="1601"/>
      <c r="WBH102" s="215"/>
      <c r="WBI102" s="1013"/>
      <c r="WBJ102" s="1601"/>
      <c r="WBK102" s="215"/>
      <c r="WBL102" s="1013"/>
      <c r="WBM102" s="1601"/>
      <c r="WBN102" s="215"/>
      <c r="WBO102" s="1013"/>
      <c r="WBP102" s="1601"/>
      <c r="WBQ102" s="215"/>
      <c r="WBR102" s="1013"/>
      <c r="WBS102" s="1601"/>
      <c r="WBT102" s="215"/>
      <c r="WBU102" s="1013"/>
      <c r="WBV102" s="1601"/>
      <c r="WBW102" s="215"/>
      <c r="WBX102" s="1013"/>
      <c r="WBY102" s="1601"/>
      <c r="WBZ102" s="215"/>
      <c r="WCA102" s="1013"/>
      <c r="WCB102" s="1601"/>
      <c r="WCC102" s="215"/>
      <c r="WCD102" s="1013"/>
      <c r="WCE102" s="1601"/>
      <c r="WCF102" s="215"/>
      <c r="WCG102" s="1013"/>
      <c r="WCH102" s="1601"/>
      <c r="WCI102" s="215"/>
      <c r="WCJ102" s="1013"/>
      <c r="WCK102" s="1601"/>
      <c r="WCL102" s="215"/>
      <c r="WCM102" s="1013"/>
      <c r="WCN102" s="1601"/>
      <c r="WCO102" s="215"/>
      <c r="WCP102" s="1013"/>
      <c r="WCQ102" s="1601"/>
      <c r="WCR102" s="215"/>
      <c r="WCS102" s="1013"/>
      <c r="WCT102" s="1601"/>
      <c r="WCU102" s="215"/>
      <c r="WCV102" s="1013"/>
      <c r="WCW102" s="1601"/>
      <c r="WCX102" s="215"/>
      <c r="WCY102" s="1013"/>
      <c r="WCZ102" s="1601"/>
      <c r="WDA102" s="215"/>
      <c r="WDB102" s="1013"/>
      <c r="WDC102" s="1601"/>
      <c r="WDD102" s="215"/>
      <c r="WDE102" s="1013"/>
      <c r="WDF102" s="1601"/>
      <c r="WDG102" s="215"/>
      <c r="WDH102" s="1013"/>
      <c r="WDI102" s="1601"/>
      <c r="WDJ102" s="215"/>
      <c r="WDK102" s="1013"/>
      <c r="WDL102" s="1601"/>
      <c r="WDM102" s="215"/>
      <c r="WDN102" s="1013"/>
      <c r="WDO102" s="1601"/>
      <c r="WDP102" s="215"/>
      <c r="WDQ102" s="1013"/>
      <c r="WDR102" s="1601"/>
      <c r="WDS102" s="215"/>
      <c r="WDT102" s="1013"/>
      <c r="WDU102" s="1601"/>
      <c r="WDV102" s="215"/>
      <c r="WDW102" s="1013"/>
      <c r="WDX102" s="1601"/>
      <c r="WDY102" s="215"/>
      <c r="WDZ102" s="1013"/>
      <c r="WEA102" s="1601"/>
      <c r="WEB102" s="215"/>
      <c r="WEC102" s="1013"/>
      <c r="WED102" s="1601"/>
      <c r="WEE102" s="215"/>
      <c r="WEF102" s="1013"/>
      <c r="WEG102" s="1601"/>
      <c r="WEH102" s="215"/>
      <c r="WEI102" s="1013"/>
      <c r="WEJ102" s="1601"/>
      <c r="WEK102" s="215"/>
      <c r="WEL102" s="1013"/>
      <c r="WEM102" s="1601"/>
      <c r="WEN102" s="215"/>
      <c r="WEO102" s="1013"/>
      <c r="WEP102" s="1601"/>
      <c r="WEQ102" s="215"/>
      <c r="WER102" s="1013"/>
      <c r="WES102" s="1601"/>
      <c r="WET102" s="215"/>
      <c r="WEU102" s="1013"/>
      <c r="WEV102" s="1601"/>
      <c r="WEW102" s="215"/>
      <c r="WEX102" s="1013"/>
      <c r="WEY102" s="1601"/>
      <c r="WEZ102" s="215"/>
      <c r="WFA102" s="1013"/>
      <c r="WFB102" s="1601"/>
      <c r="WFC102" s="215"/>
      <c r="WFD102" s="1013"/>
      <c r="WFE102" s="1601"/>
      <c r="WFF102" s="215"/>
      <c r="WFG102" s="1013"/>
      <c r="WFH102" s="1601"/>
      <c r="WFI102" s="215"/>
      <c r="WFJ102" s="1013"/>
      <c r="WFK102" s="1601"/>
      <c r="WFL102" s="215"/>
      <c r="WFM102" s="1013"/>
      <c r="WFN102" s="1601"/>
      <c r="WFO102" s="215"/>
      <c r="WFP102" s="1013"/>
      <c r="WFQ102" s="1601"/>
      <c r="WFR102" s="215"/>
      <c r="WFS102" s="1013"/>
      <c r="WFT102" s="1601"/>
      <c r="WFU102" s="215"/>
      <c r="WFV102" s="1013"/>
      <c r="WFW102" s="1601"/>
      <c r="WFX102" s="215"/>
      <c r="WFY102" s="1013"/>
      <c r="WFZ102" s="1601"/>
      <c r="WGA102" s="215"/>
      <c r="WGB102" s="1013"/>
      <c r="WGC102" s="1601"/>
      <c r="WGD102" s="215"/>
      <c r="WGE102" s="1013"/>
      <c r="WGF102" s="1601"/>
      <c r="WGG102" s="215"/>
      <c r="WGH102" s="1013"/>
      <c r="WGI102" s="1601"/>
      <c r="WGJ102" s="215"/>
      <c r="WGK102" s="1013"/>
      <c r="WGL102" s="1601"/>
      <c r="WGM102" s="215"/>
      <c r="WGN102" s="1013"/>
      <c r="WGO102" s="1601"/>
      <c r="WGP102" s="215"/>
      <c r="WGQ102" s="1013"/>
      <c r="WGR102" s="1601"/>
      <c r="WGS102" s="215"/>
      <c r="WGT102" s="1013"/>
      <c r="WGU102" s="1601"/>
      <c r="WGV102" s="215"/>
      <c r="WGW102" s="1013"/>
      <c r="WGX102" s="1601"/>
      <c r="WGY102" s="215"/>
      <c r="WGZ102" s="1013"/>
      <c r="WHA102" s="1601"/>
      <c r="WHB102" s="215"/>
      <c r="WHC102" s="1013"/>
      <c r="WHD102" s="1601"/>
      <c r="WHE102" s="215"/>
      <c r="WHF102" s="1013"/>
      <c r="WHG102" s="1601"/>
      <c r="WHH102" s="215"/>
      <c r="WHI102" s="1013"/>
      <c r="WHJ102" s="1601"/>
      <c r="WHK102" s="215"/>
      <c r="WHL102" s="1013"/>
      <c r="WHM102" s="1601"/>
      <c r="WHN102" s="215"/>
      <c r="WHO102" s="1013"/>
      <c r="WHP102" s="1601"/>
      <c r="WHQ102" s="215"/>
      <c r="WHR102" s="1013"/>
      <c r="WHS102" s="1601"/>
      <c r="WHT102" s="215"/>
      <c r="WHU102" s="1013"/>
      <c r="WHV102" s="1601"/>
      <c r="WHW102" s="215"/>
      <c r="WHX102" s="1013"/>
      <c r="WHY102" s="1601"/>
      <c r="WHZ102" s="215"/>
      <c r="WIA102" s="1013"/>
      <c r="WIB102" s="1601"/>
      <c r="WIC102" s="215"/>
      <c r="WID102" s="1013"/>
      <c r="WIE102" s="1601"/>
      <c r="WIF102" s="215"/>
      <c r="WIG102" s="1013"/>
      <c r="WIH102" s="1601"/>
      <c r="WII102" s="215"/>
      <c r="WIJ102" s="1013"/>
      <c r="WIK102" s="1601"/>
      <c r="WIL102" s="215"/>
      <c r="WIM102" s="1013"/>
      <c r="WIN102" s="1601"/>
      <c r="WIO102" s="215"/>
      <c r="WIP102" s="1013"/>
      <c r="WIQ102" s="1601"/>
      <c r="WIR102" s="215"/>
      <c r="WIS102" s="1013"/>
      <c r="WIT102" s="1601"/>
      <c r="WIU102" s="215"/>
      <c r="WIV102" s="1013"/>
      <c r="WIW102" s="1601"/>
      <c r="WIX102" s="215"/>
      <c r="WIY102" s="1013"/>
      <c r="WIZ102" s="1601"/>
      <c r="WJA102" s="215"/>
      <c r="WJB102" s="1013"/>
      <c r="WJC102" s="1601"/>
      <c r="WJD102" s="215"/>
      <c r="WJE102" s="1013"/>
      <c r="WJF102" s="1601"/>
      <c r="WJG102" s="215"/>
      <c r="WJH102" s="1013"/>
      <c r="WJI102" s="1601"/>
      <c r="WJJ102" s="215"/>
      <c r="WJK102" s="1013"/>
      <c r="WJL102" s="1601"/>
      <c r="WJM102" s="215"/>
      <c r="WJN102" s="1013"/>
      <c r="WJO102" s="1601"/>
      <c r="WJP102" s="215"/>
      <c r="WJQ102" s="1013"/>
      <c r="WJR102" s="1601"/>
      <c r="WJS102" s="215"/>
      <c r="WJT102" s="1013"/>
      <c r="WJU102" s="1601"/>
      <c r="WJV102" s="215"/>
      <c r="WJW102" s="1013"/>
      <c r="WJX102" s="1601"/>
      <c r="WJY102" s="215"/>
      <c r="WJZ102" s="1013"/>
      <c r="WKA102" s="1601"/>
      <c r="WKB102" s="215"/>
      <c r="WKC102" s="1013"/>
      <c r="WKD102" s="1601"/>
      <c r="WKE102" s="215"/>
      <c r="WKF102" s="1013"/>
      <c r="WKG102" s="1601"/>
      <c r="WKH102" s="215"/>
      <c r="WKI102" s="1013"/>
      <c r="WKJ102" s="1601"/>
      <c r="WKK102" s="215"/>
      <c r="WKL102" s="1013"/>
      <c r="WKM102" s="1601"/>
      <c r="WKN102" s="215"/>
      <c r="WKO102" s="1013"/>
      <c r="WKP102" s="1601"/>
      <c r="WKQ102" s="215"/>
      <c r="WKR102" s="1013"/>
      <c r="WKS102" s="1601"/>
      <c r="WKT102" s="215"/>
      <c r="WKU102" s="1013"/>
      <c r="WKV102" s="1601"/>
      <c r="WKW102" s="215"/>
      <c r="WKX102" s="1013"/>
      <c r="WKY102" s="1601"/>
      <c r="WKZ102" s="215"/>
      <c r="WLA102" s="1013"/>
      <c r="WLB102" s="1601"/>
      <c r="WLC102" s="215"/>
      <c r="WLD102" s="1013"/>
      <c r="WLE102" s="1601"/>
      <c r="WLF102" s="215"/>
      <c r="WLG102" s="1013"/>
      <c r="WLH102" s="1601"/>
      <c r="WLI102" s="215"/>
      <c r="WLJ102" s="1013"/>
      <c r="WLK102" s="1601"/>
      <c r="WLL102" s="215"/>
      <c r="WLM102" s="1013"/>
      <c r="WLN102" s="1601"/>
      <c r="WLO102" s="215"/>
      <c r="WLP102" s="1013"/>
      <c r="WLQ102" s="1601"/>
      <c r="WLR102" s="215"/>
      <c r="WLS102" s="1013"/>
      <c r="WLT102" s="1601"/>
      <c r="WLU102" s="215"/>
      <c r="WLV102" s="1013"/>
      <c r="WLW102" s="1601"/>
      <c r="WLX102" s="215"/>
      <c r="WLY102" s="1013"/>
      <c r="WLZ102" s="1601"/>
      <c r="WMA102" s="215"/>
      <c r="WMB102" s="1013"/>
      <c r="WMC102" s="1601"/>
      <c r="WMD102" s="215"/>
      <c r="WME102" s="1013"/>
      <c r="WMF102" s="1601"/>
      <c r="WMG102" s="215"/>
      <c r="WMH102" s="1013"/>
      <c r="WMI102" s="1601"/>
      <c r="WMJ102" s="215"/>
      <c r="WMK102" s="1013"/>
      <c r="WML102" s="1601"/>
      <c r="WMM102" s="215"/>
      <c r="WMN102" s="1013"/>
      <c r="WMO102" s="1601"/>
      <c r="WMP102" s="215"/>
      <c r="WMQ102" s="1013"/>
      <c r="WMR102" s="1601"/>
      <c r="WMS102" s="215"/>
      <c r="WMT102" s="1013"/>
      <c r="WMU102" s="1601"/>
      <c r="WMV102" s="215"/>
      <c r="WMW102" s="1013"/>
      <c r="WMX102" s="1601"/>
      <c r="WMY102" s="215"/>
      <c r="WMZ102" s="1013"/>
      <c r="WNA102" s="1601"/>
      <c r="WNB102" s="215"/>
      <c r="WNC102" s="1013"/>
      <c r="WND102" s="1601"/>
      <c r="WNE102" s="215"/>
      <c r="WNF102" s="1013"/>
      <c r="WNG102" s="1601"/>
      <c r="WNH102" s="215"/>
      <c r="WNI102" s="1013"/>
      <c r="WNJ102" s="1601"/>
      <c r="WNK102" s="215"/>
      <c r="WNL102" s="1013"/>
      <c r="WNM102" s="1601"/>
      <c r="WNN102" s="215"/>
      <c r="WNO102" s="1013"/>
      <c r="WNP102" s="1601"/>
      <c r="WNQ102" s="215"/>
      <c r="WNR102" s="1013"/>
      <c r="WNS102" s="1601"/>
      <c r="WNT102" s="215"/>
      <c r="WNU102" s="1013"/>
      <c r="WNV102" s="1601"/>
      <c r="WNW102" s="215"/>
      <c r="WNX102" s="1013"/>
      <c r="WNY102" s="1601"/>
      <c r="WNZ102" s="215"/>
      <c r="WOA102" s="1013"/>
      <c r="WOB102" s="1601"/>
      <c r="WOC102" s="215"/>
      <c r="WOD102" s="1013"/>
      <c r="WOE102" s="1601"/>
      <c r="WOF102" s="215"/>
      <c r="WOG102" s="1013"/>
      <c r="WOH102" s="1601"/>
      <c r="WOI102" s="215"/>
      <c r="WOJ102" s="1013"/>
      <c r="WOK102" s="1601"/>
      <c r="WOL102" s="215"/>
      <c r="WOM102" s="1013"/>
      <c r="WON102" s="1601"/>
      <c r="WOO102" s="215"/>
      <c r="WOP102" s="1013"/>
      <c r="WOQ102" s="1601"/>
      <c r="WOR102" s="215"/>
      <c r="WOS102" s="1013"/>
      <c r="WOT102" s="1601"/>
      <c r="WOU102" s="215"/>
      <c r="WOV102" s="1013"/>
      <c r="WOW102" s="1601"/>
      <c r="WOX102" s="215"/>
      <c r="WOY102" s="1013"/>
      <c r="WOZ102" s="1601"/>
      <c r="WPA102" s="215"/>
      <c r="WPB102" s="1013"/>
      <c r="WPC102" s="1601"/>
      <c r="WPD102" s="215"/>
      <c r="WPE102" s="1013"/>
      <c r="WPF102" s="1601"/>
      <c r="WPG102" s="215"/>
      <c r="WPH102" s="1013"/>
      <c r="WPI102" s="1601"/>
      <c r="WPJ102" s="215"/>
      <c r="WPK102" s="1013"/>
      <c r="WPL102" s="1601"/>
      <c r="WPM102" s="215"/>
      <c r="WPN102" s="1013"/>
      <c r="WPO102" s="1601"/>
      <c r="WPP102" s="215"/>
      <c r="WPQ102" s="1013"/>
      <c r="WPR102" s="1601"/>
      <c r="WPS102" s="215"/>
      <c r="WPT102" s="1013"/>
      <c r="WPU102" s="1601"/>
      <c r="WPV102" s="215"/>
      <c r="WPW102" s="1013"/>
      <c r="WPX102" s="1601"/>
      <c r="WPY102" s="215"/>
      <c r="WPZ102" s="1013"/>
      <c r="WQA102" s="1601"/>
      <c r="WQB102" s="215"/>
      <c r="WQC102" s="1013"/>
      <c r="WQD102" s="1601"/>
      <c r="WQE102" s="215"/>
      <c r="WQF102" s="1013"/>
      <c r="WQG102" s="1601"/>
      <c r="WQH102" s="215"/>
      <c r="WQI102" s="1013"/>
      <c r="WQJ102" s="1601"/>
      <c r="WQK102" s="215"/>
      <c r="WQL102" s="1013"/>
      <c r="WQM102" s="1601"/>
      <c r="WQN102" s="215"/>
      <c r="WQO102" s="1013"/>
      <c r="WQP102" s="1601"/>
      <c r="WQQ102" s="215"/>
      <c r="WQR102" s="1013"/>
      <c r="WQS102" s="1601"/>
      <c r="WQT102" s="215"/>
      <c r="WQU102" s="1013"/>
      <c r="WQV102" s="1601"/>
      <c r="WQW102" s="215"/>
      <c r="WQX102" s="1013"/>
      <c r="WQY102" s="1601"/>
      <c r="WQZ102" s="215"/>
      <c r="WRA102" s="1013"/>
      <c r="WRB102" s="1601"/>
      <c r="WRC102" s="215"/>
      <c r="WRD102" s="1013"/>
      <c r="WRE102" s="1601"/>
      <c r="WRF102" s="215"/>
      <c r="WRG102" s="1013"/>
      <c r="WRH102" s="1601"/>
      <c r="WRI102" s="215"/>
      <c r="WRJ102" s="1013"/>
      <c r="WRK102" s="1601"/>
      <c r="WRL102" s="215"/>
      <c r="WRM102" s="1013"/>
      <c r="WRN102" s="1601"/>
      <c r="WRO102" s="215"/>
      <c r="WRP102" s="1013"/>
      <c r="WRQ102" s="1601"/>
      <c r="WRR102" s="215"/>
      <c r="WRS102" s="1013"/>
      <c r="WRT102" s="1601"/>
      <c r="WRU102" s="215"/>
      <c r="WRV102" s="1013"/>
      <c r="WRW102" s="1601"/>
      <c r="WRX102" s="215"/>
      <c r="WRY102" s="1013"/>
      <c r="WRZ102" s="1601"/>
      <c r="WSA102" s="215"/>
      <c r="WSB102" s="1013"/>
      <c r="WSC102" s="1601"/>
      <c r="WSD102" s="215"/>
      <c r="WSE102" s="1013"/>
      <c r="WSF102" s="1601"/>
      <c r="WSG102" s="215"/>
      <c r="WSH102" s="1013"/>
      <c r="WSI102" s="1601"/>
      <c r="WSJ102" s="215"/>
      <c r="WSK102" s="1013"/>
      <c r="WSL102" s="1601"/>
      <c r="WSM102" s="215"/>
      <c r="WSN102" s="1013"/>
      <c r="WSO102" s="1601"/>
      <c r="WSP102" s="215"/>
      <c r="WSQ102" s="1013"/>
      <c r="WSR102" s="1601"/>
      <c r="WSS102" s="215"/>
      <c r="WST102" s="1013"/>
      <c r="WSU102" s="1601"/>
      <c r="WSV102" s="215"/>
      <c r="WSW102" s="1013"/>
      <c r="WSX102" s="1601"/>
      <c r="WSY102" s="215"/>
      <c r="WSZ102" s="1013"/>
      <c r="WTA102" s="1601"/>
      <c r="WTB102" s="215"/>
      <c r="WTC102" s="1013"/>
      <c r="WTD102" s="1601"/>
      <c r="WTE102" s="215"/>
      <c r="WTF102" s="1013"/>
      <c r="WTG102" s="1601"/>
      <c r="WTH102" s="215"/>
      <c r="WTI102" s="1013"/>
      <c r="WTJ102" s="1601"/>
      <c r="WTK102" s="215"/>
      <c r="WTL102" s="1013"/>
      <c r="WTM102" s="1601"/>
      <c r="WTN102" s="215"/>
      <c r="WTO102" s="1013"/>
      <c r="WTP102" s="1601"/>
      <c r="WTQ102" s="215"/>
      <c r="WTR102" s="1013"/>
      <c r="WTS102" s="1601"/>
      <c r="WTT102" s="215"/>
      <c r="WTU102" s="1013"/>
      <c r="WTV102" s="1601"/>
      <c r="WTW102" s="215"/>
      <c r="WTX102" s="1013"/>
      <c r="WTY102" s="1601"/>
      <c r="WTZ102" s="215"/>
      <c r="WUA102" s="1013"/>
      <c r="WUB102" s="1601"/>
      <c r="WUC102" s="215"/>
      <c r="WUD102" s="1013"/>
      <c r="WUE102" s="1601"/>
      <c r="WUF102" s="215"/>
      <c r="WUG102" s="1013"/>
      <c r="WUH102" s="1601"/>
      <c r="WUI102" s="215"/>
      <c r="WUJ102" s="1013"/>
      <c r="WUK102" s="1601"/>
      <c r="WUL102" s="215"/>
      <c r="WUM102" s="1013"/>
      <c r="WUN102" s="1601"/>
      <c r="WUO102" s="215"/>
      <c r="WUP102" s="1013"/>
      <c r="WUQ102" s="1601"/>
      <c r="WUR102" s="215"/>
      <c r="WUS102" s="1013"/>
      <c r="WUT102" s="1601"/>
      <c r="WUU102" s="215"/>
      <c r="WUV102" s="1013"/>
      <c r="WUW102" s="1601"/>
      <c r="WUX102" s="215"/>
      <c r="WUY102" s="1013"/>
      <c r="WUZ102" s="1601"/>
      <c r="WVA102" s="215"/>
      <c r="WVB102" s="1013"/>
      <c r="WVC102" s="1601"/>
      <c r="WVD102" s="215"/>
      <c r="WVE102" s="1013"/>
      <c r="WVF102" s="1601"/>
      <c r="WVG102" s="215"/>
      <c r="WVH102" s="1013"/>
      <c r="WVI102" s="1601"/>
      <c r="WVJ102" s="215"/>
      <c r="WVK102" s="1013"/>
      <c r="WVL102" s="1601"/>
      <c r="WVM102" s="215"/>
      <c r="WVN102" s="1013"/>
      <c r="WVO102" s="1601"/>
      <c r="WVP102" s="215"/>
      <c r="WVQ102" s="1013"/>
      <c r="WVR102" s="1601"/>
      <c r="WVS102" s="215"/>
      <c r="WVT102" s="1013"/>
      <c r="WVU102" s="1601"/>
      <c r="WVV102" s="215"/>
      <c r="WVW102" s="1013"/>
      <c r="WVX102" s="1601"/>
      <c r="WVY102" s="215"/>
      <c r="WVZ102" s="1013"/>
      <c r="WWA102" s="1601"/>
      <c r="WWB102" s="215"/>
      <c r="WWC102" s="1013"/>
      <c r="WWD102" s="1601"/>
      <c r="WWE102" s="215"/>
      <c r="WWF102" s="1013"/>
      <c r="WWG102" s="1601"/>
      <c r="WWH102" s="215"/>
      <c r="WWI102" s="1013"/>
      <c r="WWJ102" s="1601"/>
      <c r="WWK102" s="215"/>
      <c r="WWL102" s="1013"/>
      <c r="WWM102" s="1601"/>
      <c r="WWN102" s="215"/>
      <c r="WWO102" s="1013"/>
      <c r="WWP102" s="1601"/>
      <c r="WWQ102" s="215"/>
      <c r="WWR102" s="1013"/>
      <c r="WWS102" s="1601"/>
      <c r="WWT102" s="215"/>
      <c r="WWU102" s="1013"/>
      <c r="WWV102" s="1601"/>
      <c r="WWW102" s="215"/>
      <c r="WWX102" s="1013"/>
      <c r="WWY102" s="1601"/>
      <c r="WWZ102" s="215"/>
      <c r="WXA102" s="1013"/>
      <c r="WXB102" s="1601"/>
      <c r="WXC102" s="215"/>
      <c r="WXD102" s="1013"/>
      <c r="WXE102" s="1601"/>
      <c r="WXF102" s="215"/>
      <c r="WXG102" s="1013"/>
      <c r="WXH102" s="1601"/>
      <c r="WXI102" s="215"/>
      <c r="WXJ102" s="1013"/>
      <c r="WXK102" s="1601"/>
      <c r="WXL102" s="215"/>
      <c r="WXM102" s="1013"/>
      <c r="WXN102" s="1601"/>
      <c r="WXO102" s="215"/>
      <c r="WXP102" s="1013"/>
      <c r="WXQ102" s="1601"/>
      <c r="WXR102" s="215"/>
      <c r="WXS102" s="1013"/>
      <c r="WXT102" s="1601"/>
      <c r="WXU102" s="215"/>
      <c r="WXV102" s="1013"/>
      <c r="WXW102" s="1601"/>
      <c r="WXX102" s="215"/>
      <c r="WXY102" s="1013"/>
      <c r="WXZ102" s="1601"/>
      <c r="WYA102" s="215"/>
      <c r="WYB102" s="1013"/>
      <c r="WYC102" s="1601"/>
      <c r="WYD102" s="215"/>
      <c r="WYE102" s="1013"/>
      <c r="WYF102" s="1601"/>
      <c r="WYG102" s="215"/>
      <c r="WYH102" s="1013"/>
      <c r="WYI102" s="1601"/>
      <c r="WYJ102" s="215"/>
      <c r="WYK102" s="1013"/>
      <c r="WYL102" s="1601"/>
      <c r="WYM102" s="215"/>
      <c r="WYN102" s="1013"/>
      <c r="WYO102" s="1601"/>
      <c r="WYP102" s="215"/>
      <c r="WYQ102" s="1013"/>
      <c r="WYR102" s="1601"/>
      <c r="WYS102" s="215"/>
      <c r="WYT102" s="1013"/>
      <c r="WYU102" s="1601"/>
      <c r="WYV102" s="215"/>
      <c r="WYW102" s="1013"/>
      <c r="WYX102" s="1601"/>
      <c r="WYY102" s="215"/>
      <c r="WYZ102" s="1013"/>
      <c r="WZA102" s="1601"/>
      <c r="WZB102" s="215"/>
      <c r="WZC102" s="1013"/>
      <c r="WZD102" s="1601"/>
      <c r="WZE102" s="215"/>
      <c r="WZF102" s="1013"/>
      <c r="WZG102" s="1601"/>
      <c r="WZH102" s="215"/>
      <c r="WZI102" s="1013"/>
      <c r="WZJ102" s="1601"/>
      <c r="WZK102" s="215"/>
      <c r="WZL102" s="1013"/>
      <c r="WZM102" s="1601"/>
      <c r="WZN102" s="215"/>
      <c r="WZO102" s="1013"/>
      <c r="WZP102" s="1601"/>
      <c r="WZQ102" s="215"/>
      <c r="WZR102" s="1013"/>
      <c r="WZS102" s="1601"/>
      <c r="WZT102" s="215"/>
      <c r="WZU102" s="1013"/>
      <c r="WZV102" s="1601"/>
      <c r="WZW102" s="215"/>
      <c r="WZX102" s="1013"/>
      <c r="WZY102" s="1601"/>
      <c r="WZZ102" s="215"/>
      <c r="XAA102" s="1013"/>
      <c r="XAB102" s="1601"/>
      <c r="XAC102" s="215"/>
      <c r="XAD102" s="1013"/>
      <c r="XAE102" s="1601"/>
      <c r="XAF102" s="215"/>
      <c r="XAG102" s="1013"/>
      <c r="XAH102" s="1601"/>
      <c r="XAI102" s="215"/>
      <c r="XAJ102" s="1013"/>
      <c r="XAK102" s="1601"/>
      <c r="XAL102" s="215"/>
      <c r="XAM102" s="1013"/>
      <c r="XAN102" s="1601"/>
      <c r="XAO102" s="215"/>
      <c r="XAP102" s="1013"/>
      <c r="XAQ102" s="1601"/>
      <c r="XAR102" s="215"/>
      <c r="XAS102" s="1013"/>
      <c r="XAT102" s="1601"/>
      <c r="XAU102" s="215"/>
      <c r="XAV102" s="1013"/>
      <c r="XAW102" s="1601"/>
      <c r="XAX102" s="215"/>
      <c r="XAY102" s="1013"/>
      <c r="XAZ102" s="1601"/>
      <c r="XBA102" s="215"/>
      <c r="XBB102" s="1013"/>
      <c r="XBC102" s="1601"/>
      <c r="XBD102" s="215"/>
      <c r="XBE102" s="1013"/>
      <c r="XBF102" s="1601"/>
      <c r="XBG102" s="215"/>
      <c r="XBH102" s="1013"/>
      <c r="XBI102" s="1601"/>
      <c r="XBJ102" s="215"/>
      <c r="XBK102" s="1013"/>
      <c r="XBL102" s="1601"/>
      <c r="XBM102" s="215"/>
      <c r="XBN102" s="1013"/>
      <c r="XBO102" s="1601"/>
      <c r="XBP102" s="215"/>
      <c r="XBQ102" s="1013"/>
      <c r="XBR102" s="1601"/>
      <c r="XBS102" s="215"/>
      <c r="XBT102" s="1013"/>
      <c r="XBU102" s="1601"/>
      <c r="XBV102" s="215"/>
      <c r="XBW102" s="1013"/>
      <c r="XBX102" s="1601"/>
      <c r="XBY102" s="215"/>
      <c r="XBZ102" s="1013"/>
      <c r="XCA102" s="1601"/>
      <c r="XCB102" s="215"/>
      <c r="XCC102" s="1013"/>
      <c r="XCD102" s="1601"/>
      <c r="XCE102" s="215"/>
      <c r="XCF102" s="1013"/>
      <c r="XCG102" s="1601"/>
      <c r="XCH102" s="215"/>
      <c r="XCI102" s="1013"/>
      <c r="XCJ102" s="1601"/>
      <c r="XCK102" s="215"/>
      <c r="XCL102" s="1013"/>
      <c r="XCM102" s="1601"/>
      <c r="XCN102" s="215"/>
      <c r="XCO102" s="1013"/>
      <c r="XCP102" s="1601"/>
      <c r="XCQ102" s="215"/>
      <c r="XCR102" s="1013"/>
      <c r="XCS102" s="1601"/>
      <c r="XCT102" s="215"/>
      <c r="XCU102" s="1013"/>
      <c r="XCV102" s="1601"/>
      <c r="XCW102" s="215"/>
      <c r="XCX102" s="1013"/>
      <c r="XCY102" s="1601"/>
      <c r="XCZ102" s="215"/>
      <c r="XDA102" s="1013"/>
      <c r="XDB102" s="1601"/>
      <c r="XDC102" s="215"/>
      <c r="XDD102" s="1013"/>
      <c r="XDE102" s="1601"/>
      <c r="XDF102" s="215"/>
      <c r="XDG102" s="1013"/>
      <c r="XDH102" s="1601"/>
      <c r="XDI102" s="215"/>
      <c r="XDJ102" s="1013"/>
      <c r="XDK102" s="1601"/>
      <c r="XDL102" s="215"/>
      <c r="XDM102" s="1013"/>
      <c r="XDN102" s="1601"/>
      <c r="XDO102" s="215"/>
      <c r="XDP102" s="1013"/>
      <c r="XDQ102" s="1601"/>
      <c r="XDR102" s="215"/>
      <c r="XDS102" s="1013"/>
    </row>
    <row r="103" spans="1:16347" s="74" customFormat="1">
      <c r="A103" s="200"/>
      <c r="B103" s="1817" t="s">
        <v>789</v>
      </c>
      <c r="C103" s="1599" t="s">
        <v>545</v>
      </c>
      <c r="D103" s="767"/>
      <c r="E103" s="921"/>
      <c r="F103" s="638"/>
      <c r="G103" s="921"/>
      <c r="H103" s="1600"/>
    </row>
    <row r="104" spans="1:16347" s="74" customFormat="1">
      <c r="A104" s="200"/>
      <c r="B104" s="1229">
        <v>60</v>
      </c>
      <c r="C104" s="965" t="s">
        <v>787</v>
      </c>
      <c r="D104" s="767"/>
      <c r="E104" s="921"/>
      <c r="F104" s="638"/>
      <c r="G104" s="921"/>
      <c r="H104" s="1600"/>
    </row>
    <row r="105" spans="1:16347" s="74" customFormat="1">
      <c r="A105" s="1818"/>
      <c r="B105" s="1229" t="s">
        <v>709</v>
      </c>
      <c r="C105" s="965" t="s">
        <v>788</v>
      </c>
      <c r="D105" s="489"/>
      <c r="E105" s="487">
        <v>106000</v>
      </c>
      <c r="F105" s="1457"/>
      <c r="G105" s="487">
        <f>SUM(E105:F105)</f>
        <v>106000</v>
      </c>
      <c r="H105" s="1600" t="s">
        <v>907</v>
      </c>
    </row>
    <row r="106" spans="1:16347">
      <c r="A106" s="212" t="s">
        <v>90</v>
      </c>
      <c r="B106" s="196">
        <v>60</v>
      </c>
      <c r="C106" s="170" t="s">
        <v>787</v>
      </c>
      <c r="D106" s="329"/>
      <c r="E106" s="369">
        <f t="shared" ref="E106:G106" si="22">E105</f>
        <v>106000</v>
      </c>
      <c r="F106" s="1380">
        <f t="shared" si="22"/>
        <v>0</v>
      </c>
      <c r="G106" s="369">
        <f t="shared" si="22"/>
        <v>106000</v>
      </c>
      <c r="H106" s="1593"/>
    </row>
    <row r="107" spans="1:16347">
      <c r="A107" s="2018" t="s">
        <v>90</v>
      </c>
      <c r="B107" s="213">
        <v>0.10100000000000001</v>
      </c>
      <c r="C107" s="189" t="s">
        <v>545</v>
      </c>
      <c r="D107" s="329"/>
      <c r="E107" s="369">
        <f t="shared" ref="E107" si="23">E105</f>
        <v>106000</v>
      </c>
      <c r="F107" s="1380">
        <f>F105</f>
        <v>0</v>
      </c>
      <c r="G107" s="369">
        <f>G105</f>
        <v>106000</v>
      </c>
      <c r="H107" s="1593"/>
    </row>
    <row r="108" spans="1:16347" s="74" customFormat="1" ht="26.4">
      <c r="A108" s="200" t="s">
        <v>90</v>
      </c>
      <c r="B108" s="1191">
        <v>7475</v>
      </c>
      <c r="C108" s="169" t="s">
        <v>544</v>
      </c>
      <c r="D108" s="489"/>
      <c r="E108" s="487">
        <f t="shared" ref="E108:G108" si="24">E107</f>
        <v>106000</v>
      </c>
      <c r="F108" s="1457">
        <f>F107</f>
        <v>0</v>
      </c>
      <c r="G108" s="487">
        <f t="shared" si="24"/>
        <v>106000</v>
      </c>
      <c r="H108" s="1600"/>
    </row>
    <row r="109" spans="1:16347">
      <c r="A109" s="32" t="s">
        <v>90</v>
      </c>
      <c r="B109" s="276"/>
      <c r="C109" s="277" t="s">
        <v>36</v>
      </c>
      <c r="D109" s="979"/>
      <c r="E109" s="369">
        <f>E100+E108</f>
        <v>610500</v>
      </c>
      <c r="F109" s="1380">
        <f>F100+F108</f>
        <v>0</v>
      </c>
      <c r="G109" s="369">
        <f>G100+G108</f>
        <v>610500</v>
      </c>
      <c r="H109" s="1591"/>
    </row>
    <row r="110" spans="1:16347" ht="13.95" customHeight="1">
      <c r="A110" s="32" t="s">
        <v>90</v>
      </c>
      <c r="B110" s="276"/>
      <c r="C110" s="277" t="s">
        <v>91</v>
      </c>
      <c r="D110" s="1381"/>
      <c r="E110" s="370">
        <f>E109+E77</f>
        <v>975110</v>
      </c>
      <c r="F110" s="1382">
        <f>F109+F77</f>
        <v>0</v>
      </c>
      <c r="G110" s="1381">
        <f>G109+G77</f>
        <v>975110</v>
      </c>
      <c r="H110" s="1591"/>
    </row>
    <row r="111" spans="1:16347" ht="16.2" customHeight="1">
      <c r="A111" s="17" t="s">
        <v>334</v>
      </c>
      <c r="B111" s="2202" t="s">
        <v>796</v>
      </c>
      <c r="C111" s="2202"/>
      <c r="D111" s="22"/>
      <c r="E111" s="331"/>
      <c r="F111" s="1396"/>
      <c r="G111" s="22"/>
      <c r="H111" s="1591"/>
    </row>
    <row r="112" spans="1:16347" ht="15.6" customHeight="1">
      <c r="A112" s="183" t="s">
        <v>333</v>
      </c>
      <c r="C112" s="405"/>
      <c r="D112" s="598"/>
      <c r="E112" s="598"/>
      <c r="F112" s="598"/>
      <c r="G112" s="598"/>
      <c r="H112" s="1595"/>
    </row>
    <row r="113" spans="1:8" s="779" customFormat="1" ht="13.95" customHeight="1">
      <c r="A113" s="1819" t="s">
        <v>330</v>
      </c>
      <c r="B113" s="1912" t="s">
        <v>1050</v>
      </c>
      <c r="C113" s="1584"/>
      <c r="D113" s="1585"/>
      <c r="E113" s="1585"/>
      <c r="F113" s="1585"/>
      <c r="G113" s="1585"/>
      <c r="H113" s="1596"/>
    </row>
    <row r="114" spans="1:8" ht="13.95" customHeight="1">
      <c r="A114" s="580" t="s">
        <v>332</v>
      </c>
      <c r="B114" s="2201" t="s">
        <v>896</v>
      </c>
      <c r="C114" s="2201"/>
      <c r="D114" s="2201"/>
      <c r="E114" s="2201"/>
      <c r="F114" s="2201"/>
      <c r="G114" s="2201"/>
      <c r="H114" s="1595"/>
    </row>
    <row r="115" spans="1:8" ht="13.95" customHeight="1">
      <c r="A115" s="1819" t="s">
        <v>340</v>
      </c>
      <c r="B115" s="2201" t="s">
        <v>798</v>
      </c>
      <c r="C115" s="2201"/>
      <c r="D115" s="2201"/>
      <c r="E115" s="2201"/>
      <c r="F115" s="2201"/>
      <c r="G115" s="2201"/>
      <c r="H115" s="1595"/>
    </row>
    <row r="116" spans="1:8" ht="13.95" customHeight="1">
      <c r="A116" s="580" t="s">
        <v>338</v>
      </c>
      <c r="B116" s="2201" t="s">
        <v>1049</v>
      </c>
      <c r="C116" s="2201"/>
      <c r="D116" s="2201"/>
      <c r="E116" s="2201"/>
      <c r="F116" s="2201"/>
      <c r="G116" s="2201"/>
      <c r="H116" s="1595"/>
    </row>
    <row r="117" spans="1:8" ht="29.4" customHeight="1">
      <c r="A117" s="580" t="s">
        <v>371</v>
      </c>
      <c r="B117" s="2201" t="s">
        <v>1047</v>
      </c>
      <c r="C117" s="2201"/>
      <c r="D117" s="2201"/>
      <c r="E117" s="2201"/>
      <c r="F117" s="2201"/>
      <c r="G117" s="2201"/>
      <c r="H117" s="1595"/>
    </row>
    <row r="118" spans="1:8" ht="15.6" customHeight="1">
      <c r="A118" s="1819" t="s">
        <v>341</v>
      </c>
      <c r="B118" s="2201" t="s">
        <v>898</v>
      </c>
      <c r="C118" s="2201"/>
      <c r="D118" s="2201"/>
      <c r="E118" s="2201"/>
      <c r="F118" s="2201"/>
      <c r="G118" s="2201"/>
      <c r="H118" s="1595"/>
    </row>
    <row r="119" spans="1:8" ht="27.6" customHeight="1">
      <c r="A119" s="580" t="s">
        <v>342</v>
      </c>
      <c r="B119" s="2201" t="s">
        <v>1048</v>
      </c>
      <c r="C119" s="2201"/>
      <c r="D119" s="2201"/>
      <c r="E119" s="2201"/>
      <c r="F119" s="2201"/>
      <c r="G119" s="2201"/>
      <c r="H119" s="1595"/>
    </row>
    <row r="120" spans="1:8">
      <c r="A120" s="1820" t="s">
        <v>813</v>
      </c>
      <c r="B120" s="1762" t="s">
        <v>905</v>
      </c>
      <c r="C120" s="1762"/>
      <c r="D120" s="249"/>
      <c r="E120" s="249"/>
      <c r="F120" s="249"/>
      <c r="G120" s="249"/>
      <c r="H120" s="1595"/>
    </row>
    <row r="121" spans="1:8" ht="15.6" customHeight="1">
      <c r="A121" s="580" t="s">
        <v>900</v>
      </c>
      <c r="B121" s="2201" t="s">
        <v>906</v>
      </c>
      <c r="C121" s="2201"/>
      <c r="D121" s="2201"/>
      <c r="E121" s="2201"/>
      <c r="F121" s="2201"/>
      <c r="G121" s="2201"/>
      <c r="H121" s="1595"/>
    </row>
    <row r="122" spans="1:8">
      <c r="A122" s="1821" t="s">
        <v>903</v>
      </c>
      <c r="B122" s="15" t="s">
        <v>1046</v>
      </c>
      <c r="C122" s="15"/>
      <c r="D122" s="15"/>
      <c r="E122" s="15"/>
      <c r="H122" s="1595"/>
    </row>
    <row r="123" spans="1:8" ht="15.6" customHeight="1">
      <c r="A123" s="1821" t="s">
        <v>907</v>
      </c>
      <c r="B123" s="1762" t="s">
        <v>904</v>
      </c>
      <c r="C123" s="405"/>
      <c r="D123" s="598"/>
      <c r="E123" s="598"/>
      <c r="F123" s="598"/>
      <c r="G123" s="598"/>
      <c r="H123" s="1595"/>
    </row>
    <row r="124" spans="1:8" ht="15.6" customHeight="1">
      <c r="A124" s="580"/>
      <c r="C124" s="405"/>
      <c r="D124" s="598"/>
      <c r="E124" s="598"/>
      <c r="F124" s="598"/>
      <c r="G124" s="598"/>
      <c r="H124" s="1595"/>
    </row>
    <row r="125" spans="1:8" ht="19.5" customHeight="1">
      <c r="H125" s="623"/>
    </row>
    <row r="126" spans="1:8" ht="18.75" customHeight="1">
      <c r="D126" s="22"/>
      <c r="E126" s="22"/>
      <c r="F126" s="22"/>
      <c r="G126" s="22"/>
      <c r="H126" s="1591"/>
    </row>
    <row r="127" spans="1:8">
      <c r="C127" s="89"/>
      <c r="D127" s="244"/>
      <c r="E127" s="244"/>
      <c r="F127" s="244"/>
      <c r="G127" s="599"/>
      <c r="H127" s="1591"/>
    </row>
    <row r="128" spans="1:8">
      <c r="C128" s="89"/>
      <c r="D128" s="2126"/>
      <c r="E128" s="623"/>
      <c r="F128" s="2126"/>
      <c r="G128" s="623"/>
      <c r="H128" s="1591"/>
    </row>
    <row r="129" spans="1:8">
      <c r="C129" s="89"/>
      <c r="D129" s="244"/>
      <c r="E129" s="244"/>
      <c r="F129" s="244"/>
      <c r="G129" s="599"/>
      <c r="H129" s="1591"/>
    </row>
    <row r="130" spans="1:8">
      <c r="C130" s="89"/>
      <c r="D130" s="67"/>
      <c r="E130" s="64"/>
      <c r="F130" s="600"/>
      <c r="G130" s="64"/>
      <c r="H130" s="1597"/>
    </row>
    <row r="131" spans="1:8">
      <c r="C131" s="89"/>
      <c r="D131" s="64"/>
      <c r="E131" s="64"/>
      <c r="F131" s="64"/>
      <c r="G131" s="64"/>
      <c r="H131" s="1597"/>
    </row>
    <row r="132" spans="1:8">
      <c r="C132" s="89"/>
      <c r="D132" s="64"/>
      <c r="E132" s="64"/>
      <c r="F132" s="78"/>
      <c r="G132" s="64"/>
      <c r="H132" s="1597"/>
    </row>
    <row r="133" spans="1:8">
      <c r="C133" s="89"/>
      <c r="D133" s="64"/>
      <c r="E133" s="64"/>
      <c r="F133" s="64"/>
      <c r="G133" s="64"/>
      <c r="H133" s="1597"/>
    </row>
    <row r="134" spans="1:8">
      <c r="C134" s="89"/>
      <c r="D134" s="64"/>
      <c r="E134" s="64"/>
      <c r="F134" s="64"/>
      <c r="G134" s="64"/>
      <c r="H134" s="1597"/>
    </row>
    <row r="135" spans="1:8">
      <c r="C135" s="89"/>
      <c r="D135" s="64"/>
      <c r="E135" s="64"/>
      <c r="F135" s="64"/>
      <c r="G135" s="64"/>
      <c r="H135" s="1597"/>
    </row>
    <row r="136" spans="1:8">
      <c r="C136" s="89"/>
      <c r="D136" s="64"/>
      <c r="E136" s="64"/>
      <c r="F136" s="64"/>
      <c r="G136" s="64"/>
      <c r="H136" s="1597"/>
    </row>
    <row r="137" spans="1:8" s="74" customFormat="1">
      <c r="A137" s="1755"/>
      <c r="B137" s="60"/>
      <c r="C137" s="89"/>
      <c r="D137" s="64"/>
      <c r="E137" s="64"/>
      <c r="F137" s="64"/>
      <c r="G137" s="64"/>
      <c r="H137" s="1597"/>
    </row>
    <row r="138" spans="1:8" s="74" customFormat="1">
      <c r="A138" s="1755"/>
      <c r="B138" s="60"/>
      <c r="C138" s="78"/>
      <c r="D138" s="64"/>
      <c r="E138" s="64"/>
      <c r="F138" s="78"/>
      <c r="G138" s="78"/>
      <c r="H138" s="1598"/>
    </row>
    <row r="139" spans="1:8" s="74" customFormat="1">
      <c r="A139" s="1755"/>
      <c r="B139" s="60"/>
      <c r="C139" s="78"/>
      <c r="D139" s="64"/>
      <c r="E139" s="64"/>
      <c r="F139" s="78"/>
      <c r="G139" s="78"/>
      <c r="H139" s="1598"/>
    </row>
    <row r="140" spans="1:8" s="74" customFormat="1">
      <c r="A140" s="1755"/>
      <c r="B140" s="60"/>
      <c r="C140" s="78"/>
      <c r="D140" s="64"/>
      <c r="E140" s="64"/>
      <c r="F140" s="78"/>
      <c r="G140" s="78"/>
      <c r="H140" s="1598"/>
    </row>
    <row r="141" spans="1:8" s="74" customFormat="1">
      <c r="A141" s="1755"/>
      <c r="B141" s="60"/>
      <c r="C141" s="78"/>
      <c r="D141" s="64"/>
      <c r="E141" s="64"/>
      <c r="F141" s="64"/>
      <c r="G141" s="64"/>
      <c r="H141" s="1597"/>
    </row>
    <row r="142" spans="1:8" s="74" customFormat="1">
      <c r="A142" s="1755"/>
      <c r="B142" s="60"/>
      <c r="C142" s="78"/>
      <c r="D142" s="64"/>
      <c r="E142" s="64"/>
      <c r="F142" s="64"/>
      <c r="G142" s="64"/>
      <c r="H142" s="1597"/>
    </row>
    <row r="143" spans="1:8" s="74" customFormat="1">
      <c r="A143" s="1755"/>
      <c r="B143" s="60"/>
      <c r="C143" s="78"/>
      <c r="D143" s="64"/>
      <c r="E143" s="64"/>
      <c r="F143" s="78"/>
      <c r="G143" s="78"/>
      <c r="H143" s="1598"/>
    </row>
    <row r="144" spans="1:8" s="74" customFormat="1">
      <c r="A144" s="1755"/>
      <c r="B144" s="60"/>
      <c r="C144" s="78"/>
      <c r="D144" s="64"/>
      <c r="E144" s="64"/>
      <c r="F144" s="78"/>
      <c r="G144" s="78"/>
      <c r="H144" s="1598"/>
    </row>
    <row r="145" spans="1:8" s="74" customFormat="1">
      <c r="A145" s="1755"/>
      <c r="B145" s="60"/>
      <c r="C145" s="78"/>
      <c r="D145" s="64"/>
      <c r="E145" s="64"/>
      <c r="F145" s="78"/>
      <c r="G145" s="78"/>
      <c r="H145" s="1598"/>
    </row>
    <row r="146" spans="1:8">
      <c r="D146" s="64"/>
      <c r="E146" s="64"/>
      <c r="F146" s="78"/>
      <c r="G146" s="78"/>
      <c r="H146" s="1598"/>
    </row>
  </sheetData>
  <mergeCells count="13">
    <mergeCell ref="B121:G121"/>
    <mergeCell ref="B117:G117"/>
    <mergeCell ref="B116:G116"/>
    <mergeCell ref="B111:C111"/>
    <mergeCell ref="B119:G119"/>
    <mergeCell ref="B115:G115"/>
    <mergeCell ref="B114:G114"/>
    <mergeCell ref="B118:G118"/>
    <mergeCell ref="A1:G1"/>
    <mergeCell ref="A2:G2"/>
    <mergeCell ref="A3:G3"/>
    <mergeCell ref="B4:G4"/>
    <mergeCell ref="B13:G13"/>
  </mergeCells>
  <printOptions horizontalCentered="1"/>
  <pageMargins left="0.78740157480314965" right="0.78740157480314965" top="0.78740157480314965" bottom="4.1338582677165361" header="0.51181102362204722" footer="3.5433070866141736"/>
  <pageSetup paperSize="9" scale="95" firstPageNumber="19" fitToHeight="0" orientation="portrait" blackAndWhite="1" useFirstPageNumber="1" r:id="rId1"/>
  <headerFooter alignWithMargins="0">
    <oddHeader xml:space="preserve">&amp;C   </oddHeader>
    <oddFooter>&amp;C&amp;"Times New Roman,Bold"&amp;P</oddFooter>
  </headerFooter>
</worksheet>
</file>

<file path=xl/worksheets/sheet14.xml><?xml version="1.0" encoding="utf-8"?>
<worksheet xmlns="http://schemas.openxmlformats.org/spreadsheetml/2006/main" xmlns:r="http://schemas.openxmlformats.org/officeDocument/2006/relationships">
  <sheetPr syncVertical="1" syncRef="B1" transitionEvaluation="1" codeName="Sheet16">
    <tabColor rgb="FFFFFF00"/>
  </sheetPr>
  <dimension ref="A1:H104"/>
  <sheetViews>
    <sheetView view="pageBreakPreview" topLeftCell="B1" zoomScaleSheetLayoutView="100" workbookViewId="0">
      <selection activeCell="I1" sqref="I1:AC1048576"/>
    </sheetView>
  </sheetViews>
  <sheetFormatPr defaultColWidth="11" defaultRowHeight="13.2"/>
  <cols>
    <col min="1" max="1" width="5.6640625" style="991" customWidth="1"/>
    <col min="2" max="2" width="7.6640625" style="1825" customWidth="1"/>
    <col min="3" max="3" width="35.6640625" style="106" customWidth="1"/>
    <col min="4" max="4" width="7.6640625" style="317" customWidth="1"/>
    <col min="5" max="5" width="9.44140625" style="106" customWidth="1"/>
    <col min="6" max="6" width="10.88671875" style="106" customWidth="1"/>
    <col min="7" max="7" width="9.6640625" style="106" customWidth="1"/>
    <col min="8" max="8" width="3" style="317" customWidth="1"/>
    <col min="9" max="10" width="11" style="317"/>
    <col min="11" max="11" width="8.5546875" style="317" customWidth="1"/>
    <col min="12" max="12" width="11.109375" style="317" bestFit="1" customWidth="1"/>
    <col min="13" max="13" width="11.33203125" style="317" bestFit="1" customWidth="1"/>
    <col min="14" max="16384" width="11" style="317"/>
  </cols>
  <sheetData>
    <row r="1" spans="1:8">
      <c r="A1" s="2203" t="s">
        <v>195</v>
      </c>
      <c r="B1" s="2203"/>
      <c r="C1" s="2203"/>
      <c r="D1" s="2203"/>
      <c r="E1" s="2203"/>
      <c r="F1" s="2203"/>
      <c r="G1" s="2203"/>
      <c r="H1" s="883"/>
    </row>
    <row r="2" spans="1:8">
      <c r="A2" s="2203" t="s">
        <v>196</v>
      </c>
      <c r="B2" s="2203"/>
      <c r="C2" s="2203"/>
      <c r="D2" s="2203"/>
      <c r="E2" s="2203"/>
      <c r="F2" s="2203"/>
      <c r="G2" s="2203"/>
      <c r="H2" s="883"/>
    </row>
    <row r="3" spans="1:8">
      <c r="A3" s="2173" t="s">
        <v>731</v>
      </c>
      <c r="B3" s="2173"/>
      <c r="C3" s="2173"/>
      <c r="D3" s="2173"/>
      <c r="E3" s="2173"/>
      <c r="F3" s="2173"/>
      <c r="G3" s="2173"/>
      <c r="H3" s="875"/>
    </row>
    <row r="4" spans="1:8" ht="13.8">
      <c r="A4" s="37"/>
      <c r="B4" s="2174"/>
      <c r="C4" s="2174"/>
      <c r="D4" s="2174"/>
      <c r="E4" s="2174"/>
      <c r="F4" s="2174"/>
      <c r="G4" s="2174"/>
      <c r="H4" s="876"/>
    </row>
    <row r="5" spans="1:8">
      <c r="A5" s="37"/>
      <c r="B5" s="33"/>
      <c r="C5" s="33"/>
      <c r="D5" s="39"/>
      <c r="E5" s="40" t="s">
        <v>28</v>
      </c>
      <c r="F5" s="40" t="s">
        <v>29</v>
      </c>
      <c r="G5" s="40" t="s">
        <v>167</v>
      </c>
      <c r="H5" s="36"/>
    </row>
    <row r="6" spans="1:8">
      <c r="A6" s="37"/>
      <c r="B6" s="45" t="s">
        <v>30</v>
      </c>
      <c r="C6" s="33" t="s">
        <v>31</v>
      </c>
      <c r="D6" s="42" t="s">
        <v>91</v>
      </c>
      <c r="E6" s="35">
        <v>618595</v>
      </c>
      <c r="F6" s="1455">
        <v>97097</v>
      </c>
      <c r="G6" s="35">
        <f>SUM(E6:F6)</f>
        <v>715692</v>
      </c>
      <c r="H6" s="35"/>
    </row>
    <row r="7" spans="1:8" ht="10.95" customHeight="1">
      <c r="A7" s="37"/>
      <c r="B7" s="45"/>
      <c r="C7" s="33"/>
      <c r="D7" s="42"/>
      <c r="E7" s="35"/>
      <c r="F7" s="1455"/>
      <c r="G7" s="35"/>
      <c r="H7" s="35"/>
    </row>
    <row r="8" spans="1:8">
      <c r="A8" s="37"/>
      <c r="B8" s="45" t="s">
        <v>32</v>
      </c>
      <c r="C8" s="43" t="s">
        <v>33</v>
      </c>
      <c r="D8" s="44"/>
      <c r="E8" s="36"/>
      <c r="F8" s="649"/>
      <c r="G8" s="36"/>
      <c r="H8" s="36"/>
    </row>
    <row r="9" spans="1:8">
      <c r="A9" s="37"/>
      <c r="B9" s="41"/>
      <c r="C9" s="43" t="s">
        <v>163</v>
      </c>
      <c r="D9" s="44" t="s">
        <v>91</v>
      </c>
      <c r="E9" s="36">
        <f>G84</f>
        <v>28296</v>
      </c>
      <c r="F9" s="241">
        <v>0</v>
      </c>
      <c r="G9" s="36">
        <f>SUM(E9:F9)</f>
        <v>28296</v>
      </c>
      <c r="H9" s="36"/>
    </row>
    <row r="10" spans="1:8">
      <c r="A10" s="37"/>
      <c r="B10" s="45" t="s">
        <v>90</v>
      </c>
      <c r="C10" s="33" t="s">
        <v>47</v>
      </c>
      <c r="D10" s="46" t="s">
        <v>91</v>
      </c>
      <c r="E10" s="47">
        <f>SUM(E6:E9)</f>
        <v>646891</v>
      </c>
      <c r="F10" s="1456">
        <f>SUM(F6:F9)</f>
        <v>97097</v>
      </c>
      <c r="G10" s="47">
        <f>SUM(E10:F10)</f>
        <v>743988</v>
      </c>
      <c r="H10" s="35"/>
    </row>
    <row r="11" spans="1:8">
      <c r="A11" s="37"/>
      <c r="B11" s="41"/>
      <c r="C11" s="33"/>
      <c r="D11" s="34"/>
      <c r="E11" s="34"/>
      <c r="F11" s="42"/>
      <c r="G11" s="34"/>
      <c r="H11" s="34"/>
    </row>
    <row r="12" spans="1:8">
      <c r="A12" s="35"/>
      <c r="B12" s="642" t="s">
        <v>48</v>
      </c>
      <c r="C12" s="34" t="s">
        <v>49</v>
      </c>
      <c r="D12" s="34"/>
      <c r="E12" s="34"/>
      <c r="F12" s="42"/>
      <c r="G12" s="34"/>
      <c r="H12" s="34"/>
    </row>
    <row r="13" spans="1:8" s="296" customFormat="1">
      <c r="A13" s="2"/>
      <c r="B13" s="3"/>
      <c r="C13" s="283"/>
      <c r="D13" s="587"/>
      <c r="E13" s="582"/>
      <c r="F13" s="582"/>
      <c r="G13" s="582"/>
      <c r="H13" s="587"/>
    </row>
    <row r="14" spans="1:8" s="296" customFormat="1" ht="13.8" thickBot="1">
      <c r="A14" s="49"/>
      <c r="B14" s="2169" t="s">
        <v>155</v>
      </c>
      <c r="C14" s="2169"/>
      <c r="D14" s="2169"/>
      <c r="E14" s="2169"/>
      <c r="F14" s="2169"/>
      <c r="G14" s="2169"/>
      <c r="H14" s="636"/>
    </row>
    <row r="15" spans="1:8" s="296" customFormat="1" ht="14.4" thickTop="1" thickBot="1">
      <c r="A15" s="49"/>
      <c r="B15" s="282"/>
      <c r="C15" s="282" t="s">
        <v>50</v>
      </c>
      <c r="D15" s="282"/>
      <c r="E15" s="282"/>
      <c r="F15" s="282"/>
      <c r="G15" s="50" t="s">
        <v>167</v>
      </c>
      <c r="H15" s="36"/>
    </row>
    <row r="16" spans="1:8" s="106" customFormat="1" ht="14.4" customHeight="1" thickTop="1">
      <c r="A16" s="1751"/>
      <c r="B16" s="102"/>
      <c r="C16" s="990" t="s">
        <v>94</v>
      </c>
      <c r="D16" s="5"/>
      <c r="E16" s="815"/>
      <c r="F16" s="815"/>
      <c r="G16" s="5"/>
      <c r="H16" s="5"/>
    </row>
    <row r="17" spans="1:8" s="106" customFormat="1" ht="14.4" customHeight="1">
      <c r="A17" s="991" t="s">
        <v>95</v>
      </c>
      <c r="B17" s="992">
        <v>2013</v>
      </c>
      <c r="C17" s="993" t="s">
        <v>520</v>
      </c>
      <c r="D17" s="994"/>
      <c r="E17" s="333"/>
      <c r="F17" s="333"/>
      <c r="G17" s="198"/>
      <c r="H17" s="198"/>
    </row>
    <row r="18" spans="1:8" s="106" customFormat="1" ht="14.4" customHeight="1">
      <c r="A18" s="991"/>
      <c r="B18" s="995">
        <v>0.10100000000000001</v>
      </c>
      <c r="C18" s="993" t="s">
        <v>521</v>
      </c>
      <c r="D18" s="198"/>
      <c r="E18" s="333"/>
      <c r="F18" s="333"/>
      <c r="G18" s="198"/>
      <c r="H18" s="198"/>
    </row>
    <row r="19" spans="1:8" s="106" customFormat="1" ht="14.4" customHeight="1">
      <c r="A19" s="991"/>
      <c r="B19" s="102">
        <v>60</v>
      </c>
      <c r="C19" s="996" t="s">
        <v>522</v>
      </c>
      <c r="D19" s="285"/>
      <c r="E19" s="292"/>
      <c r="F19" s="292"/>
      <c r="G19" s="185"/>
      <c r="H19" s="185"/>
    </row>
    <row r="20" spans="1:8" s="106" customFormat="1" ht="14.4" customHeight="1">
      <c r="A20" s="991"/>
      <c r="B20" s="209" t="s">
        <v>393</v>
      </c>
      <c r="C20" s="996" t="s">
        <v>392</v>
      </c>
      <c r="D20" s="290"/>
      <c r="E20" s="290">
        <v>1120</v>
      </c>
      <c r="F20" s="289">
        <v>0</v>
      </c>
      <c r="G20" s="191">
        <f>SUM(E20:F20)</f>
        <v>1120</v>
      </c>
      <c r="H20" s="1546" t="s">
        <v>330</v>
      </c>
    </row>
    <row r="21" spans="1:8" s="106" customFormat="1" ht="14.4" customHeight="1">
      <c r="A21" s="991" t="s">
        <v>90</v>
      </c>
      <c r="B21" s="102">
        <v>60</v>
      </c>
      <c r="C21" s="996" t="s">
        <v>522</v>
      </c>
      <c r="D21" s="290"/>
      <c r="E21" s="290">
        <f>E20</f>
        <v>1120</v>
      </c>
      <c r="F21" s="1362">
        <f t="shared" ref="F21:G21" si="0">F20</f>
        <v>0</v>
      </c>
      <c r="G21" s="290">
        <f t="shared" si="0"/>
        <v>1120</v>
      </c>
      <c r="H21" s="1751"/>
    </row>
    <row r="22" spans="1:8" s="106" customFormat="1">
      <c r="A22" s="991"/>
      <c r="B22" s="209"/>
      <c r="C22" s="996"/>
      <c r="D22" s="285"/>
      <c r="E22" s="292"/>
      <c r="F22" s="292"/>
      <c r="G22" s="185"/>
      <c r="H22" s="185"/>
    </row>
    <row r="23" spans="1:8" s="106" customFormat="1" ht="14.4" customHeight="1">
      <c r="A23" s="991"/>
      <c r="B23" s="102">
        <v>61</v>
      </c>
      <c r="C23" s="996" t="s">
        <v>523</v>
      </c>
      <c r="D23" s="285"/>
      <c r="E23" s="292"/>
      <c r="F23" s="292"/>
      <c r="G23" s="185"/>
      <c r="H23" s="185"/>
    </row>
    <row r="24" spans="1:8" s="106" customFormat="1" ht="14.4" customHeight="1">
      <c r="A24" s="991"/>
      <c r="B24" s="209" t="s">
        <v>405</v>
      </c>
      <c r="C24" s="996" t="s">
        <v>392</v>
      </c>
      <c r="D24" s="290"/>
      <c r="E24" s="290">
        <v>9680</v>
      </c>
      <c r="F24" s="289">
        <v>0</v>
      </c>
      <c r="G24" s="191">
        <f>SUM(E24:F24)</f>
        <v>9680</v>
      </c>
      <c r="H24" s="1546" t="s">
        <v>330</v>
      </c>
    </row>
    <row r="25" spans="1:8" s="106" customFormat="1" ht="14.4" customHeight="1">
      <c r="A25" s="991" t="s">
        <v>90</v>
      </c>
      <c r="B25" s="102">
        <v>61</v>
      </c>
      <c r="C25" s="996" t="s">
        <v>523</v>
      </c>
      <c r="D25" s="285"/>
      <c r="E25" s="285">
        <f>E24</f>
        <v>9680</v>
      </c>
      <c r="F25" s="1826">
        <f t="shared" ref="F25:G25" si="1">F24</f>
        <v>0</v>
      </c>
      <c r="G25" s="285">
        <f t="shared" si="1"/>
        <v>9680</v>
      </c>
      <c r="H25" s="1751"/>
    </row>
    <row r="26" spans="1:8" s="106" customFormat="1" ht="14.4" customHeight="1">
      <c r="A26" s="991" t="s">
        <v>90</v>
      </c>
      <c r="B26" s="995">
        <v>0.10100000000000001</v>
      </c>
      <c r="C26" s="993" t="s">
        <v>732</v>
      </c>
      <c r="D26" s="287"/>
      <c r="E26" s="287">
        <f>E20+E24</f>
        <v>10800</v>
      </c>
      <c r="F26" s="291">
        <f t="shared" ref="F26:G26" si="2">F20+F24</f>
        <v>0</v>
      </c>
      <c r="G26" s="287">
        <f t="shared" si="2"/>
        <v>10800</v>
      </c>
      <c r="H26" s="284"/>
    </row>
    <row r="27" spans="1:8" s="106" customFormat="1">
      <c r="A27" s="1751"/>
      <c r="B27" s="129"/>
      <c r="C27" s="997"/>
      <c r="D27" s="815"/>
      <c r="E27" s="815"/>
      <c r="F27" s="815"/>
      <c r="G27" s="98"/>
      <c r="H27" s="98"/>
    </row>
    <row r="28" spans="1:8" s="106" customFormat="1" ht="13.95" customHeight="1">
      <c r="A28" s="1751"/>
      <c r="B28" s="998">
        <v>0.10199999999999999</v>
      </c>
      <c r="C28" s="999" t="s">
        <v>524</v>
      </c>
      <c r="D28" s="815"/>
      <c r="E28" s="815"/>
      <c r="F28" s="815"/>
      <c r="G28" s="98"/>
      <c r="H28" s="98"/>
    </row>
    <row r="29" spans="1:8" s="106" customFormat="1" ht="26.4">
      <c r="A29" s="1751"/>
      <c r="B29" s="102">
        <v>60</v>
      </c>
      <c r="C29" s="1751" t="s">
        <v>525</v>
      </c>
      <c r="D29" s="284"/>
      <c r="E29" s="286"/>
      <c r="F29" s="286"/>
      <c r="G29" s="98"/>
      <c r="H29" s="98"/>
    </row>
    <row r="30" spans="1:8" s="106" customFormat="1" ht="14.4" customHeight="1">
      <c r="A30" s="1751"/>
      <c r="B30" s="129" t="s">
        <v>184</v>
      </c>
      <c r="C30" s="997" t="s">
        <v>524</v>
      </c>
      <c r="D30" s="290"/>
      <c r="E30" s="290">
        <v>715</v>
      </c>
      <c r="F30" s="1362"/>
      <c r="G30" s="191">
        <f>SUM(E30:F30)</f>
        <v>715</v>
      </c>
      <c r="H30" s="98" t="s">
        <v>332</v>
      </c>
    </row>
    <row r="31" spans="1:8" s="106" customFormat="1" ht="26.4">
      <c r="A31" s="1751" t="s">
        <v>90</v>
      </c>
      <c r="B31" s="102">
        <v>60</v>
      </c>
      <c r="C31" s="1751" t="s">
        <v>525</v>
      </c>
      <c r="D31" s="290"/>
      <c r="E31" s="290">
        <f>E30</f>
        <v>715</v>
      </c>
      <c r="F31" s="1362">
        <f>F30</f>
        <v>0</v>
      </c>
      <c r="G31" s="191">
        <f>G30</f>
        <v>715</v>
      </c>
      <c r="H31" s="98"/>
    </row>
    <row r="32" spans="1:8" s="106" customFormat="1" ht="9.6" customHeight="1">
      <c r="A32" s="1751"/>
      <c r="B32" s="129"/>
      <c r="C32" s="997"/>
      <c r="D32" s="284"/>
      <c r="E32" s="286"/>
      <c r="F32" s="1836"/>
      <c r="G32" s="98"/>
      <c r="H32" s="98"/>
    </row>
    <row r="33" spans="1:8" s="106" customFormat="1" ht="14.4" customHeight="1">
      <c r="A33" s="1751"/>
      <c r="B33" s="102">
        <v>61</v>
      </c>
      <c r="C33" s="997" t="s">
        <v>526</v>
      </c>
      <c r="D33" s="284"/>
      <c r="E33" s="286"/>
      <c r="F33" s="1836"/>
      <c r="G33" s="98"/>
      <c r="H33" s="98"/>
    </row>
    <row r="34" spans="1:8" s="106" customFormat="1" ht="14.4" customHeight="1">
      <c r="A34" s="1751"/>
      <c r="B34" s="129" t="s">
        <v>406</v>
      </c>
      <c r="C34" s="997" t="s">
        <v>524</v>
      </c>
      <c r="D34" s="290"/>
      <c r="E34" s="290">
        <v>5445</v>
      </c>
      <c r="F34" s="1362"/>
      <c r="G34" s="191">
        <f>SUM(E34:F34)</f>
        <v>5445</v>
      </c>
      <c r="H34" s="98" t="s">
        <v>332</v>
      </c>
    </row>
    <row r="35" spans="1:8" s="106" customFormat="1" ht="14.4" customHeight="1">
      <c r="A35" s="1751" t="s">
        <v>90</v>
      </c>
      <c r="B35" s="102">
        <v>61</v>
      </c>
      <c r="C35" s="997" t="s">
        <v>526</v>
      </c>
      <c r="D35" s="290"/>
      <c r="E35" s="290">
        <f>E34</f>
        <v>5445</v>
      </c>
      <c r="F35" s="1362">
        <f t="shared" ref="F35:G35" si="3">F34</f>
        <v>0</v>
      </c>
      <c r="G35" s="290">
        <f t="shared" si="3"/>
        <v>5445</v>
      </c>
      <c r="H35" s="98"/>
    </row>
    <row r="36" spans="1:8" s="106" customFormat="1" ht="14.4" customHeight="1">
      <c r="A36" s="1751" t="s">
        <v>90</v>
      </c>
      <c r="B36" s="998">
        <v>0.10199999999999999</v>
      </c>
      <c r="C36" s="999" t="s">
        <v>524</v>
      </c>
      <c r="D36" s="290"/>
      <c r="E36" s="290">
        <f>E34+E30</f>
        <v>6160</v>
      </c>
      <c r="F36" s="1362">
        <f t="shared" ref="F36:G36" si="4">F34+F30</f>
        <v>0</v>
      </c>
      <c r="G36" s="290">
        <f t="shared" si="4"/>
        <v>6160</v>
      </c>
      <c r="H36" s="284"/>
    </row>
    <row r="37" spans="1:8" s="106" customFormat="1" ht="14.4" customHeight="1">
      <c r="A37" s="1827" t="s">
        <v>90</v>
      </c>
      <c r="B37" s="1828">
        <v>2013</v>
      </c>
      <c r="C37" s="1829" t="s">
        <v>520</v>
      </c>
      <c r="D37" s="287"/>
      <c r="E37" s="287">
        <f>E36+E26</f>
        <v>16960</v>
      </c>
      <c r="F37" s="1439">
        <f t="shared" ref="F37:G37" si="5">F36+F26</f>
        <v>0</v>
      </c>
      <c r="G37" s="287">
        <f t="shared" si="5"/>
        <v>16960</v>
      </c>
      <c r="H37" s="122"/>
    </row>
    <row r="38" spans="1:8" s="106" customFormat="1">
      <c r="A38" s="1751"/>
      <c r="B38" s="1001"/>
      <c r="C38" s="997"/>
      <c r="D38" s="98"/>
      <c r="E38" s="815"/>
      <c r="F38" s="2067"/>
      <c r="G38" s="98"/>
      <c r="H38" s="98"/>
    </row>
    <row r="39" spans="1:8" s="106" customFormat="1">
      <c r="A39" s="1751" t="s">
        <v>95</v>
      </c>
      <c r="B39" s="1001">
        <v>2052</v>
      </c>
      <c r="C39" s="1002" t="s">
        <v>454</v>
      </c>
      <c r="D39" s="284"/>
      <c r="E39" s="284"/>
      <c r="F39" s="1836"/>
      <c r="G39" s="284"/>
      <c r="H39" s="284"/>
    </row>
    <row r="40" spans="1:8" s="106" customFormat="1" ht="15" customHeight="1">
      <c r="A40" s="1751"/>
      <c r="B40" s="124">
        <v>0.09</v>
      </c>
      <c r="C40" s="1002" t="s">
        <v>426</v>
      </c>
      <c r="D40" s="284"/>
      <c r="E40" s="284"/>
      <c r="F40" s="1836"/>
      <c r="G40" s="122"/>
      <c r="H40" s="122"/>
    </row>
    <row r="41" spans="1:8" s="106" customFormat="1" ht="14.4" customHeight="1">
      <c r="A41" s="1751"/>
      <c r="B41" s="102">
        <v>44</v>
      </c>
      <c r="C41" s="1003" t="s">
        <v>528</v>
      </c>
      <c r="D41" s="284"/>
      <c r="E41" s="284"/>
      <c r="F41" s="1836"/>
      <c r="G41" s="98"/>
      <c r="H41" s="98"/>
    </row>
    <row r="42" spans="1:8" s="106" customFormat="1" ht="14.4" customHeight="1">
      <c r="A42" s="1751"/>
      <c r="B42" s="102" t="s">
        <v>453</v>
      </c>
      <c r="C42" s="1003" t="s">
        <v>157</v>
      </c>
      <c r="D42" s="489"/>
      <c r="E42" s="487">
        <v>500</v>
      </c>
      <c r="F42" s="1457"/>
      <c r="G42" s="923">
        <f>SUM(E42:F42)</f>
        <v>500</v>
      </c>
      <c r="H42" s="98" t="s">
        <v>340</v>
      </c>
    </row>
    <row r="43" spans="1:8" s="106" customFormat="1" ht="14.4" customHeight="1">
      <c r="A43" s="1751" t="s">
        <v>90</v>
      </c>
      <c r="B43" s="102">
        <v>44</v>
      </c>
      <c r="C43" s="1003" t="s">
        <v>528</v>
      </c>
      <c r="D43" s="290"/>
      <c r="E43" s="290">
        <f>SUM(E41:E42)</f>
        <v>500</v>
      </c>
      <c r="F43" s="1362">
        <f>SUM(F41:F42)</f>
        <v>0</v>
      </c>
      <c r="G43" s="290">
        <f>SUM(G41:G42)</f>
        <v>500</v>
      </c>
      <c r="H43" s="98"/>
    </row>
    <row r="44" spans="1:8" s="106" customFormat="1" ht="14.4" customHeight="1">
      <c r="A44" s="1751" t="s">
        <v>90</v>
      </c>
      <c r="B44" s="124">
        <v>0.09</v>
      </c>
      <c r="C44" s="1002" t="s">
        <v>426</v>
      </c>
      <c r="D44" s="290"/>
      <c r="E44" s="290">
        <f>E43</f>
        <v>500</v>
      </c>
      <c r="F44" s="1362">
        <f t="shared" ref="F44:G45" si="6">F43</f>
        <v>0</v>
      </c>
      <c r="G44" s="290">
        <f t="shared" si="6"/>
        <v>500</v>
      </c>
      <c r="H44" s="98"/>
    </row>
    <row r="45" spans="1:8" s="106" customFormat="1" ht="14.4" customHeight="1">
      <c r="A45" s="1751" t="s">
        <v>90</v>
      </c>
      <c r="B45" s="1001">
        <v>2052</v>
      </c>
      <c r="C45" s="1002" t="s">
        <v>454</v>
      </c>
      <c r="D45" s="284"/>
      <c r="E45" s="284">
        <f>E44</f>
        <v>500</v>
      </c>
      <c r="F45" s="1836">
        <f t="shared" si="6"/>
        <v>0</v>
      </c>
      <c r="G45" s="284">
        <f t="shared" si="6"/>
        <v>500</v>
      </c>
      <c r="H45" s="98"/>
    </row>
    <row r="46" spans="1:8" s="106" customFormat="1" ht="14.4" customHeight="1">
      <c r="A46" s="1751"/>
      <c r="B46" s="1001"/>
      <c r="C46" s="1003"/>
      <c r="D46" s="1009"/>
      <c r="E46" s="816"/>
      <c r="F46" s="766"/>
      <c r="G46" s="1009"/>
      <c r="H46" s="122"/>
    </row>
    <row r="47" spans="1:8" s="106" customFormat="1" ht="14.4" customHeight="1">
      <c r="A47" s="1752" t="s">
        <v>95</v>
      </c>
      <c r="B47" s="100">
        <v>2056</v>
      </c>
      <c r="C47" s="101" t="s">
        <v>198</v>
      </c>
      <c r="D47" s="284"/>
      <c r="E47" s="284"/>
      <c r="F47" s="1836"/>
      <c r="G47" s="122"/>
      <c r="H47" s="122"/>
    </row>
    <row r="48" spans="1:8" s="106" customFormat="1" ht="14.4" customHeight="1">
      <c r="A48" s="1752"/>
      <c r="B48" s="132">
        <v>1E-3</v>
      </c>
      <c r="C48" s="101" t="s">
        <v>65</v>
      </c>
      <c r="D48" s="284"/>
      <c r="E48" s="284"/>
      <c r="F48" s="1836"/>
      <c r="G48" s="122"/>
      <c r="H48" s="122"/>
    </row>
    <row r="49" spans="1:8" s="106" customFormat="1">
      <c r="A49" s="1752"/>
      <c r="B49" s="930">
        <v>61</v>
      </c>
      <c r="C49" s="1760" t="s">
        <v>529</v>
      </c>
      <c r="D49" s="98"/>
      <c r="E49" s="815"/>
      <c r="F49" s="2067"/>
      <c r="G49" s="98"/>
      <c r="H49" s="98"/>
    </row>
    <row r="50" spans="1:8" s="106" customFormat="1" ht="14.4" customHeight="1">
      <c r="A50" s="1752"/>
      <c r="B50" s="129" t="s">
        <v>183</v>
      </c>
      <c r="C50" s="1760" t="s">
        <v>158</v>
      </c>
      <c r="D50" s="125"/>
      <c r="E50" s="284">
        <v>1000</v>
      </c>
      <c r="F50" s="1836"/>
      <c r="G50" s="98">
        <f>SUM(E50:F50)</f>
        <v>1000</v>
      </c>
      <c r="H50" s="98" t="s">
        <v>338</v>
      </c>
    </row>
    <row r="51" spans="1:8" s="106" customFormat="1" ht="14.4" customHeight="1">
      <c r="A51" s="1752" t="s">
        <v>90</v>
      </c>
      <c r="B51" s="930">
        <v>61</v>
      </c>
      <c r="C51" s="1760" t="s">
        <v>529</v>
      </c>
      <c r="D51" s="1187"/>
      <c r="E51" s="287">
        <f>SUM(E50:E50)</f>
        <v>1000</v>
      </c>
      <c r="F51" s="1439">
        <f t="shared" ref="F51:G51" si="7">SUM(F50:F50)</f>
        <v>0</v>
      </c>
      <c r="G51" s="287">
        <f t="shared" si="7"/>
        <v>1000</v>
      </c>
      <c r="H51" s="98"/>
    </row>
    <row r="52" spans="1:8" s="106" customFormat="1" ht="13.95" customHeight="1">
      <c r="A52" s="1752" t="s">
        <v>90</v>
      </c>
      <c r="B52" s="132">
        <v>1E-3</v>
      </c>
      <c r="C52" s="101" t="s">
        <v>65</v>
      </c>
      <c r="D52" s="287"/>
      <c r="E52" s="287">
        <f>E51</f>
        <v>1000</v>
      </c>
      <c r="F52" s="1439">
        <f t="shared" ref="F52:G52" si="8">F51</f>
        <v>0</v>
      </c>
      <c r="G52" s="287">
        <f t="shared" si="8"/>
        <v>1000</v>
      </c>
      <c r="H52" s="98"/>
    </row>
    <row r="53" spans="1:8" s="106" customFormat="1" ht="11.4" customHeight="1">
      <c r="A53" s="1752"/>
      <c r="B53" s="132"/>
      <c r="C53" s="101"/>
      <c r="D53" s="284"/>
      <c r="E53" s="284"/>
      <c r="F53" s="1836"/>
      <c r="G53" s="98"/>
      <c r="H53" s="98"/>
    </row>
    <row r="54" spans="1:8" s="106" customFormat="1" ht="13.95" customHeight="1">
      <c r="A54" s="93" t="s">
        <v>334</v>
      </c>
      <c r="B54" s="132">
        <v>3.0000000000000001E-3</v>
      </c>
      <c r="C54" s="101" t="s">
        <v>128</v>
      </c>
      <c r="D54" s="284"/>
      <c r="E54" s="284"/>
      <c r="F54" s="1836"/>
      <c r="G54" s="98"/>
      <c r="H54" s="98"/>
    </row>
    <row r="55" spans="1:8" s="106" customFormat="1" ht="13.95" customHeight="1">
      <c r="A55" s="1752"/>
      <c r="B55" s="93">
        <v>29</v>
      </c>
      <c r="C55" s="1760" t="s">
        <v>265</v>
      </c>
      <c r="D55" s="284"/>
      <c r="E55" s="284"/>
      <c r="F55" s="1836"/>
      <c r="G55" s="98"/>
      <c r="H55" s="98"/>
    </row>
    <row r="56" spans="1:8" s="106" customFormat="1" ht="13.95" customHeight="1">
      <c r="A56" s="1752"/>
      <c r="B56" s="1831" t="s">
        <v>827</v>
      </c>
      <c r="C56" s="1760" t="s">
        <v>435</v>
      </c>
      <c r="D56" s="290"/>
      <c r="E56" s="290">
        <v>500</v>
      </c>
      <c r="F56" s="1362">
        <v>0</v>
      </c>
      <c r="G56" s="191">
        <f>SUM(E56:F56)</f>
        <v>500</v>
      </c>
      <c r="H56" s="98" t="s">
        <v>371</v>
      </c>
    </row>
    <row r="57" spans="1:8" s="106" customFormat="1" ht="13.95" customHeight="1">
      <c r="A57" s="1752" t="s">
        <v>90</v>
      </c>
      <c r="B57" s="93">
        <v>29</v>
      </c>
      <c r="C57" s="1760" t="s">
        <v>265</v>
      </c>
      <c r="D57" s="287"/>
      <c r="E57" s="287">
        <f>E56</f>
        <v>500</v>
      </c>
      <c r="F57" s="1362">
        <f t="shared" ref="F57:G57" si="9">F56</f>
        <v>0</v>
      </c>
      <c r="G57" s="287">
        <f t="shared" si="9"/>
        <v>500</v>
      </c>
      <c r="H57" s="98"/>
    </row>
    <row r="58" spans="1:8" s="106" customFormat="1" ht="13.95" customHeight="1">
      <c r="A58" s="1752" t="s">
        <v>90</v>
      </c>
      <c r="B58" s="132">
        <v>3.0000000000000001E-3</v>
      </c>
      <c r="C58" s="101" t="s">
        <v>128</v>
      </c>
      <c r="D58" s="816"/>
      <c r="E58" s="816">
        <f>E57</f>
        <v>500</v>
      </c>
      <c r="F58" s="766">
        <f t="shared" ref="F58:G58" si="10">F57</f>
        <v>0</v>
      </c>
      <c r="G58" s="816">
        <f t="shared" si="10"/>
        <v>500</v>
      </c>
      <c r="H58" s="98"/>
    </row>
    <row r="59" spans="1:8" s="106" customFormat="1" ht="13.95" customHeight="1">
      <c r="A59" s="1752"/>
      <c r="B59" s="132"/>
      <c r="C59" s="101"/>
      <c r="D59" s="816"/>
      <c r="E59" s="816"/>
      <c r="F59" s="766"/>
      <c r="G59" s="928"/>
      <c r="H59" s="98"/>
    </row>
    <row r="60" spans="1:8" s="106" customFormat="1" ht="13.95" customHeight="1">
      <c r="A60" s="1752"/>
      <c r="B60" s="132">
        <v>0.10199999999999999</v>
      </c>
      <c r="C60" s="101" t="s">
        <v>530</v>
      </c>
      <c r="D60" s="284"/>
      <c r="E60" s="284"/>
      <c r="F60" s="1836"/>
      <c r="G60" s="122"/>
      <c r="H60" s="122"/>
    </row>
    <row r="61" spans="1:8" s="106" customFormat="1" ht="13.95" customHeight="1">
      <c r="A61" s="1752"/>
      <c r="B61" s="930">
        <v>61</v>
      </c>
      <c r="C61" s="1760" t="s">
        <v>529</v>
      </c>
      <c r="D61" s="284"/>
      <c r="E61" s="284"/>
      <c r="F61" s="1836"/>
      <c r="G61" s="122"/>
      <c r="H61" s="122"/>
    </row>
    <row r="62" spans="1:8" s="106" customFormat="1" ht="14.25" customHeight="1">
      <c r="A62" s="1752"/>
      <c r="B62" s="129" t="s">
        <v>501</v>
      </c>
      <c r="C62" s="1760" t="s">
        <v>415</v>
      </c>
      <c r="D62" s="929"/>
      <c r="E62" s="1101">
        <v>300</v>
      </c>
      <c r="F62" s="1491"/>
      <c r="G62" s="191">
        <f>SUM(E62:F62)</f>
        <v>300</v>
      </c>
      <c r="H62" s="98" t="s">
        <v>371</v>
      </c>
    </row>
    <row r="63" spans="1:8" s="106" customFormat="1" ht="14.25" customHeight="1">
      <c r="A63" s="1894" t="s">
        <v>90</v>
      </c>
      <c r="B63" s="930">
        <v>61</v>
      </c>
      <c r="C63" s="1760" t="s">
        <v>529</v>
      </c>
      <c r="D63" s="819"/>
      <c r="E63" s="927">
        <f>E62</f>
        <v>300</v>
      </c>
      <c r="F63" s="2061">
        <f t="shared" ref="F63:G63" si="11">F62</f>
        <v>0</v>
      </c>
      <c r="G63" s="927">
        <f t="shared" si="11"/>
        <v>300</v>
      </c>
      <c r="H63" s="98"/>
    </row>
    <row r="64" spans="1:8" s="106" customFormat="1" ht="13.95" customHeight="1">
      <c r="A64" s="1752" t="s">
        <v>90</v>
      </c>
      <c r="B64" s="132">
        <v>0.10199999999999999</v>
      </c>
      <c r="C64" s="101" t="s">
        <v>530</v>
      </c>
      <c r="D64" s="815"/>
      <c r="E64" s="293">
        <f>E62</f>
        <v>300</v>
      </c>
      <c r="F64" s="2067">
        <f t="shared" ref="F64:G64" si="12">F62</f>
        <v>0</v>
      </c>
      <c r="G64" s="293">
        <f t="shared" si="12"/>
        <v>300</v>
      </c>
      <c r="H64" s="98"/>
    </row>
    <row r="65" spans="1:8" s="106" customFormat="1" ht="13.95" customHeight="1">
      <c r="A65" s="1752" t="s">
        <v>90</v>
      </c>
      <c r="B65" s="100">
        <v>2056</v>
      </c>
      <c r="C65" s="101" t="s">
        <v>198</v>
      </c>
      <c r="D65" s="819"/>
      <c r="E65" s="927">
        <f>E52+E64+E56</f>
        <v>1800</v>
      </c>
      <c r="F65" s="2061">
        <f>F52+F64</f>
        <v>0</v>
      </c>
      <c r="G65" s="927">
        <f>G52+G64+G56</f>
        <v>1800</v>
      </c>
      <c r="H65" s="98"/>
    </row>
    <row r="66" spans="1:8" s="106" customFormat="1" ht="13.95" customHeight="1">
      <c r="A66" s="1752"/>
      <c r="B66" s="100"/>
      <c r="C66" s="101"/>
      <c r="D66" s="284"/>
      <c r="E66" s="284"/>
      <c r="F66" s="1836"/>
      <c r="G66" s="98"/>
      <c r="H66" s="98"/>
    </row>
    <row r="67" spans="1:8" s="106" customFormat="1" ht="14.4" customHeight="1">
      <c r="A67" s="1751" t="s">
        <v>95</v>
      </c>
      <c r="B67" s="1001">
        <v>2070</v>
      </c>
      <c r="C67" s="1002" t="s">
        <v>177</v>
      </c>
      <c r="D67" s="284"/>
      <c r="E67" s="284"/>
      <c r="F67" s="1836"/>
      <c r="G67" s="98"/>
      <c r="H67" s="98"/>
    </row>
    <row r="68" spans="1:8" s="106" customFormat="1" ht="14.4" customHeight="1">
      <c r="A68" s="1751"/>
      <c r="B68" s="132">
        <v>0.115</v>
      </c>
      <c r="C68" s="1002" t="s">
        <v>531</v>
      </c>
      <c r="D68" s="284"/>
      <c r="E68" s="284"/>
      <c r="F68" s="1836"/>
      <c r="G68" s="98"/>
      <c r="H68" s="98"/>
    </row>
    <row r="69" spans="1:8" s="106" customFormat="1" ht="14.4" customHeight="1">
      <c r="A69" s="1751"/>
      <c r="B69" s="102">
        <v>60</v>
      </c>
      <c r="C69" s="1003" t="s">
        <v>532</v>
      </c>
      <c r="D69" s="284"/>
      <c r="E69" s="284"/>
      <c r="F69" s="1836"/>
      <c r="G69" s="98"/>
      <c r="H69" s="98"/>
    </row>
    <row r="70" spans="1:8" s="106" customFormat="1" ht="14.4" customHeight="1">
      <c r="A70" s="1751"/>
      <c r="B70" s="102" t="s">
        <v>425</v>
      </c>
      <c r="C70" s="1003" t="s">
        <v>158</v>
      </c>
      <c r="D70" s="122"/>
      <c r="E70" s="284">
        <v>4200</v>
      </c>
      <c r="F70" s="1836"/>
      <c r="G70" s="98">
        <f t="shared" ref="G70" si="13">SUM(E70:F70)</f>
        <v>4200</v>
      </c>
      <c r="H70" s="98" t="s">
        <v>341</v>
      </c>
    </row>
    <row r="71" spans="1:8" s="106" customFormat="1" ht="14.4" customHeight="1">
      <c r="A71" s="1751" t="s">
        <v>90</v>
      </c>
      <c r="B71" s="102">
        <v>60</v>
      </c>
      <c r="C71" s="1003" t="s">
        <v>532</v>
      </c>
      <c r="D71" s="1000"/>
      <c r="E71" s="287">
        <f>SUM(E70:E70)</f>
        <v>4200</v>
      </c>
      <c r="F71" s="1439">
        <f t="shared" ref="F71:G71" si="14">SUM(F70:F70)</f>
        <v>0</v>
      </c>
      <c r="G71" s="287">
        <f t="shared" si="14"/>
        <v>4200</v>
      </c>
      <c r="H71" s="122"/>
    </row>
    <row r="72" spans="1:8" s="106" customFormat="1" ht="14.4" customHeight="1">
      <c r="A72" s="1752" t="s">
        <v>90</v>
      </c>
      <c r="B72" s="132">
        <v>0.115</v>
      </c>
      <c r="C72" s="1002" t="s">
        <v>531</v>
      </c>
      <c r="D72" s="290"/>
      <c r="E72" s="290">
        <f>E71</f>
        <v>4200</v>
      </c>
      <c r="F72" s="1362">
        <f t="shared" ref="F72:G73" si="15">F71</f>
        <v>0</v>
      </c>
      <c r="G72" s="290">
        <f t="shared" si="15"/>
        <v>4200</v>
      </c>
      <c r="H72" s="122"/>
    </row>
    <row r="73" spans="1:8" s="106" customFormat="1" ht="14.4" customHeight="1">
      <c r="A73" s="103" t="s">
        <v>90</v>
      </c>
      <c r="B73" s="1828">
        <v>2070</v>
      </c>
      <c r="C73" s="1830" t="s">
        <v>177</v>
      </c>
      <c r="D73" s="819"/>
      <c r="E73" s="927">
        <f>E72</f>
        <v>4200</v>
      </c>
      <c r="F73" s="2061">
        <f t="shared" si="15"/>
        <v>0</v>
      </c>
      <c r="G73" s="927">
        <f t="shared" si="15"/>
        <v>4200</v>
      </c>
      <c r="H73" s="98"/>
    </row>
    <row r="74" spans="1:8" s="106" customFormat="1">
      <c r="A74" s="1752"/>
      <c r="B74" s="125"/>
      <c r="C74" s="125"/>
      <c r="D74" s="815"/>
      <c r="E74" s="815"/>
      <c r="F74" s="2067"/>
      <c r="G74" s="98"/>
      <c r="H74" s="98"/>
    </row>
    <row r="75" spans="1:8" s="106" customFormat="1">
      <c r="A75" s="1751" t="s">
        <v>95</v>
      </c>
      <c r="B75" s="1001">
        <v>2235</v>
      </c>
      <c r="C75" s="1002" t="s">
        <v>271</v>
      </c>
      <c r="D75" s="284"/>
      <c r="E75" s="284"/>
      <c r="F75" s="1836"/>
      <c r="G75" s="284"/>
      <c r="H75" s="284"/>
    </row>
    <row r="76" spans="1:8" s="106" customFormat="1" ht="26.4">
      <c r="A76" s="1752"/>
      <c r="B76" s="93">
        <v>60</v>
      </c>
      <c r="C76" s="1760" t="s">
        <v>533</v>
      </c>
      <c r="D76" s="284"/>
      <c r="E76" s="284"/>
      <c r="F76" s="1836"/>
      <c r="G76" s="122"/>
      <c r="H76" s="122"/>
    </row>
    <row r="77" spans="1:8" s="106" customFormat="1">
      <c r="A77" s="1751"/>
      <c r="B77" s="1434" t="s">
        <v>801</v>
      </c>
      <c r="C77" s="1767" t="s">
        <v>279</v>
      </c>
      <c r="D77" s="284"/>
      <c r="E77" s="284"/>
      <c r="F77" s="1836"/>
      <c r="G77" s="122"/>
      <c r="H77" s="924"/>
    </row>
    <row r="78" spans="1:8" s="106" customFormat="1" ht="14.4" customHeight="1">
      <c r="A78" s="1752"/>
      <c r="B78" s="1253">
        <v>15</v>
      </c>
      <c r="C78" s="1760" t="s">
        <v>527</v>
      </c>
      <c r="D78" s="284"/>
      <c r="E78" s="284"/>
      <c r="F78" s="1836"/>
      <c r="G78" s="122"/>
      <c r="H78" s="122"/>
    </row>
    <row r="79" spans="1:8" s="106" customFormat="1" ht="14.4" customHeight="1">
      <c r="A79" s="1752"/>
      <c r="B79" s="102" t="s">
        <v>534</v>
      </c>
      <c r="C79" s="1760" t="s">
        <v>535</v>
      </c>
      <c r="D79" s="141"/>
      <c r="E79" s="290">
        <v>4836</v>
      </c>
      <c r="F79" s="1362"/>
      <c r="G79" s="141">
        <f>SUM(E79:F79)</f>
        <v>4836</v>
      </c>
      <c r="H79" s="1567" t="s">
        <v>342</v>
      </c>
    </row>
    <row r="80" spans="1:8" ht="14.4" customHeight="1">
      <c r="A80" s="1752" t="s">
        <v>90</v>
      </c>
      <c r="B80" s="1253">
        <v>15</v>
      </c>
      <c r="C80" s="1760" t="s">
        <v>527</v>
      </c>
      <c r="D80" s="1435"/>
      <c r="E80" s="1566">
        <f>E79</f>
        <v>4836</v>
      </c>
      <c r="F80" s="2075">
        <f t="shared" ref="F80:G83" si="16">F79</f>
        <v>0</v>
      </c>
      <c r="G80" s="1566">
        <f t="shared" si="16"/>
        <v>4836</v>
      </c>
      <c r="H80" s="420"/>
    </row>
    <row r="81" spans="1:8" ht="14.4" customHeight="1">
      <c r="A81" s="1752" t="s">
        <v>90</v>
      </c>
      <c r="B81" s="1434" t="s">
        <v>801</v>
      </c>
      <c r="C81" s="101" t="s">
        <v>279</v>
      </c>
      <c r="D81" s="1398"/>
      <c r="E81" s="1187">
        <f>E80</f>
        <v>4836</v>
      </c>
      <c r="F81" s="2069">
        <f t="shared" si="16"/>
        <v>0</v>
      </c>
      <c r="G81" s="1187">
        <f t="shared" si="16"/>
        <v>4836</v>
      </c>
      <c r="H81" s="623"/>
    </row>
    <row r="82" spans="1:8" ht="26.4">
      <c r="A82" s="1752" t="s">
        <v>90</v>
      </c>
      <c r="B82" s="93">
        <v>60</v>
      </c>
      <c r="C82" s="1760" t="s">
        <v>533</v>
      </c>
      <c r="E82" s="106">
        <f>E81</f>
        <v>4836</v>
      </c>
      <c r="F82" s="2076">
        <f t="shared" si="16"/>
        <v>0</v>
      </c>
      <c r="G82" s="106">
        <f t="shared" si="16"/>
        <v>4836</v>
      </c>
      <c r="H82" s="316"/>
    </row>
    <row r="83" spans="1:8" ht="14.4" customHeight="1">
      <c r="A83" s="1752" t="s">
        <v>90</v>
      </c>
      <c r="B83" s="100">
        <v>2235</v>
      </c>
      <c r="C83" s="1767" t="s">
        <v>271</v>
      </c>
      <c r="D83" s="1398"/>
      <c r="E83" s="1187">
        <f>E82</f>
        <v>4836</v>
      </c>
      <c r="F83" s="2069">
        <f t="shared" si="16"/>
        <v>0</v>
      </c>
      <c r="G83" s="1187">
        <f t="shared" si="16"/>
        <v>4836</v>
      </c>
      <c r="H83" s="316"/>
    </row>
    <row r="84" spans="1:8" ht="14.4" customHeight="1">
      <c r="A84" s="1420" t="s">
        <v>90</v>
      </c>
      <c r="B84" s="1436"/>
      <c r="C84" s="1437" t="s">
        <v>94</v>
      </c>
      <c r="D84" s="1398"/>
      <c r="E84" s="1187">
        <f>E73+E45+E37+E83+E65</f>
        <v>28296</v>
      </c>
      <c r="F84" s="2069">
        <f t="shared" ref="F84:G84" si="17">F73+F45+F37+F83+F65</f>
        <v>0</v>
      </c>
      <c r="G84" s="1187">
        <f t="shared" si="17"/>
        <v>28296</v>
      </c>
      <c r="H84" s="316"/>
    </row>
    <row r="85" spans="1:8" ht="14.4" customHeight="1">
      <c r="A85" s="175" t="s">
        <v>90</v>
      </c>
      <c r="B85" s="1005"/>
      <c r="C85" s="177" t="s">
        <v>91</v>
      </c>
      <c r="D85" s="1398"/>
      <c r="E85" s="1187">
        <f>E84</f>
        <v>28296</v>
      </c>
      <c r="F85" s="2069">
        <f t="shared" ref="F85:G85" si="18">F84</f>
        <v>0</v>
      </c>
      <c r="G85" s="1187">
        <f t="shared" si="18"/>
        <v>28296</v>
      </c>
      <c r="H85" s="316"/>
    </row>
    <row r="86" spans="1:8">
      <c r="A86" s="1893"/>
      <c r="B86" s="1940"/>
      <c r="C86" s="1941"/>
      <c r="D86" s="316"/>
      <c r="E86" s="125"/>
      <c r="F86" s="125"/>
      <c r="G86" s="125"/>
      <c r="H86" s="316"/>
    </row>
    <row r="87" spans="1:8">
      <c r="A87" s="1942" t="s">
        <v>334</v>
      </c>
      <c r="B87" s="2177" t="s">
        <v>796</v>
      </c>
      <c r="C87" s="2177"/>
      <c r="D87" s="316"/>
    </row>
    <row r="88" spans="1:8" ht="14.4" customHeight="1">
      <c r="A88" s="2177" t="s">
        <v>333</v>
      </c>
      <c r="B88" s="2177"/>
      <c r="C88" s="2177"/>
      <c r="D88" s="2177"/>
      <c r="E88" s="2177"/>
      <c r="F88" s="2177"/>
      <c r="G88" s="2177"/>
    </row>
    <row r="89" spans="1:8" ht="14.4" customHeight="1">
      <c r="A89" s="1942" t="s">
        <v>330</v>
      </c>
      <c r="B89" s="332" t="s">
        <v>829</v>
      </c>
      <c r="C89" s="332"/>
      <c r="D89" s="430"/>
      <c r="E89" s="118"/>
      <c r="F89" s="118"/>
      <c r="G89" s="118"/>
    </row>
    <row r="90" spans="1:8" ht="14.4" customHeight="1">
      <c r="A90" s="99" t="s">
        <v>332</v>
      </c>
      <c r="B90" s="332" t="s">
        <v>830</v>
      </c>
      <c r="C90" s="332"/>
      <c r="D90" s="430"/>
      <c r="E90" s="118"/>
      <c r="F90" s="118"/>
      <c r="G90" s="118"/>
    </row>
    <row r="91" spans="1:8" ht="14.4" customHeight="1">
      <c r="A91" s="99" t="s">
        <v>340</v>
      </c>
      <c r="B91" s="261" t="s">
        <v>1051</v>
      </c>
      <c r="C91" s="332"/>
      <c r="D91" s="430"/>
      <c r="E91" s="118"/>
      <c r="F91" s="118"/>
      <c r="G91" s="118"/>
    </row>
    <row r="92" spans="1:8" ht="14.4" customHeight="1">
      <c r="A92" s="1701" t="s">
        <v>338</v>
      </c>
      <c r="B92" s="332" t="s">
        <v>881</v>
      </c>
      <c r="C92" s="332"/>
      <c r="D92" s="430"/>
      <c r="E92" s="118"/>
      <c r="F92" s="118"/>
      <c r="G92" s="118"/>
    </row>
    <row r="93" spans="1:8" ht="14.4" customHeight="1">
      <c r="A93" s="1942" t="s">
        <v>371</v>
      </c>
      <c r="B93" s="2177" t="s">
        <v>828</v>
      </c>
      <c r="C93" s="2177"/>
      <c r="D93" s="2177"/>
      <c r="E93" s="2177"/>
      <c r="F93" s="2177"/>
      <c r="G93" s="2177"/>
    </row>
    <row r="94" spans="1:8" ht="14.4" customHeight="1">
      <c r="A94" s="99" t="s">
        <v>341</v>
      </c>
      <c r="B94" s="332" t="s">
        <v>1052</v>
      </c>
      <c r="C94" s="332"/>
      <c r="D94" s="332"/>
      <c r="E94" s="332"/>
      <c r="F94" s="332"/>
      <c r="G94" s="332"/>
    </row>
    <row r="95" spans="1:8" ht="14.4" customHeight="1">
      <c r="A95" s="1942" t="s">
        <v>342</v>
      </c>
      <c r="B95" s="332" t="s">
        <v>831</v>
      </c>
      <c r="C95" s="332"/>
    </row>
    <row r="96" spans="1:8">
      <c r="A96" s="1942"/>
      <c r="B96" s="106"/>
      <c r="C96" s="332"/>
      <c r="D96" s="430"/>
      <c r="E96" s="118"/>
      <c r="F96" s="118"/>
      <c r="G96" s="118"/>
    </row>
    <row r="97" spans="2:8">
      <c r="B97" s="106"/>
      <c r="C97" s="118"/>
    </row>
    <row r="100" spans="2:8">
      <c r="C100" s="125"/>
      <c r="D100" s="2126"/>
      <c r="E100" s="623"/>
      <c r="F100" s="2126"/>
      <c r="G100" s="623"/>
      <c r="H100" s="316"/>
    </row>
    <row r="101" spans="2:8">
      <c r="C101" s="125"/>
      <c r="D101" s="316"/>
      <c r="E101" s="125"/>
      <c r="F101" s="125"/>
      <c r="G101" s="125"/>
      <c r="H101" s="316"/>
    </row>
    <row r="102" spans="2:8">
      <c r="C102" s="125"/>
      <c r="D102" s="316"/>
      <c r="E102" s="125"/>
      <c r="F102" s="125"/>
      <c r="G102" s="125"/>
      <c r="H102" s="316"/>
    </row>
    <row r="103" spans="2:8">
      <c r="C103" s="125"/>
      <c r="D103" s="316"/>
      <c r="E103" s="125"/>
      <c r="F103" s="125"/>
      <c r="G103" s="125"/>
      <c r="H103" s="316"/>
    </row>
    <row r="104" spans="2:8">
      <c r="C104" s="125"/>
      <c r="D104" s="316"/>
      <c r="E104" s="125"/>
      <c r="F104" s="125"/>
      <c r="G104" s="125"/>
      <c r="H104" s="316"/>
    </row>
  </sheetData>
  <mergeCells count="8">
    <mergeCell ref="A1:G1"/>
    <mergeCell ref="A2:G2"/>
    <mergeCell ref="B93:G93"/>
    <mergeCell ref="A88:G88"/>
    <mergeCell ref="B87:C87"/>
    <mergeCell ref="B14:G14"/>
    <mergeCell ref="A3:G3"/>
    <mergeCell ref="B4:G4"/>
  </mergeCells>
  <printOptions horizontalCentered="1"/>
  <pageMargins left="0.78740157480314965" right="0.78740157480314965" top="0.78740157480314965" bottom="4.1338582677165361" header="0.51181102362204722" footer="3.5433070866141736"/>
  <pageSetup paperSize="9" scale="94" firstPageNumber="23" orientation="portrait" blackAndWhite="1" useFirstPageNumber="1" r:id="rId1"/>
  <headerFooter alignWithMargins="0">
    <oddHeader xml:space="preserve">&amp;C   </oddHeader>
    <oddFooter>&amp;C&amp;"Times New Roman,Bold"&amp;P</oddFooter>
  </headerFooter>
  <rowBreaks count="2" manualBreakCount="2">
    <brk id="38" max="9" man="1"/>
    <brk id="74" max="9" man="1"/>
  </rowBreaks>
  <drawing r:id="rId2"/>
</worksheet>
</file>

<file path=xl/worksheets/sheet15.xml><?xml version="1.0" encoding="utf-8"?>
<worksheet xmlns="http://schemas.openxmlformats.org/spreadsheetml/2006/main" xmlns:r="http://schemas.openxmlformats.org/officeDocument/2006/relationships">
  <sheetPr syncVertical="1" syncRef="B1" transitionEvaluation="1" codeName="Sheet17">
    <tabColor rgb="FFFFFF00"/>
  </sheetPr>
  <dimension ref="A1:K55"/>
  <sheetViews>
    <sheetView view="pageBreakPreview" topLeftCell="B1" zoomScaleSheetLayoutView="100" workbookViewId="0">
      <selection activeCell="J16" sqref="J16"/>
    </sheetView>
  </sheetViews>
  <sheetFormatPr defaultColWidth="11" defaultRowHeight="13.2"/>
  <cols>
    <col min="1" max="1" width="6.44140625" style="426" customWidth="1"/>
    <col min="2" max="2" width="8.109375" style="427" customWidth="1"/>
    <col min="3" max="3" width="34.5546875" style="313" customWidth="1"/>
    <col min="4" max="4" width="9.109375" style="317" bestFit="1" customWidth="1"/>
    <col min="5" max="5" width="9.44140625" style="317" customWidth="1"/>
    <col min="6" max="6" width="11.6640625" style="313" customWidth="1"/>
    <col min="7" max="7" width="9.6640625" style="313" customWidth="1"/>
    <col min="8" max="8" width="3" style="313" customWidth="1"/>
    <col min="9" max="9" width="12" style="308" customWidth="1"/>
    <col min="10" max="11" width="11" style="308"/>
    <col min="12" max="16384" width="11" style="313"/>
  </cols>
  <sheetData>
    <row r="1" spans="1:9">
      <c r="A1" s="2204" t="s">
        <v>199</v>
      </c>
      <c r="B1" s="2204"/>
      <c r="C1" s="2204"/>
      <c r="D1" s="2204"/>
      <c r="E1" s="2204"/>
      <c r="F1" s="2204"/>
      <c r="G1" s="2204"/>
      <c r="H1" s="1301"/>
    </row>
    <row r="2" spans="1:9">
      <c r="A2" s="2204" t="s">
        <v>200</v>
      </c>
      <c r="B2" s="2204"/>
      <c r="C2" s="2204"/>
      <c r="D2" s="2204"/>
      <c r="E2" s="2204"/>
      <c r="F2" s="2204"/>
      <c r="G2" s="2204"/>
      <c r="H2" s="1301"/>
    </row>
    <row r="3" spans="1:9">
      <c r="A3" s="2205" t="s">
        <v>816</v>
      </c>
      <c r="B3" s="2205"/>
      <c r="C3" s="2205"/>
      <c r="D3" s="2205"/>
      <c r="E3" s="2205"/>
      <c r="F3" s="2205"/>
      <c r="G3" s="2205"/>
      <c r="H3" s="1298"/>
    </row>
    <row r="4" spans="1:9" ht="13.8">
      <c r="A4" s="37"/>
      <c r="B4" s="1299"/>
      <c r="C4" s="1299"/>
      <c r="D4" s="1299"/>
      <c r="E4" s="1299"/>
      <c r="F4" s="1299"/>
      <c r="G4" s="1299"/>
      <c r="H4" s="1299"/>
    </row>
    <row r="5" spans="1:9">
      <c r="A5" s="37"/>
      <c r="B5" s="33"/>
      <c r="C5" s="33"/>
      <c r="D5" s="39"/>
      <c r="E5" s="40" t="s">
        <v>28</v>
      </c>
      <c r="F5" s="40" t="s">
        <v>29</v>
      </c>
      <c r="G5" s="40" t="s">
        <v>167</v>
      </c>
      <c r="H5" s="36"/>
    </row>
    <row r="6" spans="1:9">
      <c r="A6" s="37"/>
      <c r="B6" s="45" t="s">
        <v>30</v>
      </c>
      <c r="C6" s="33" t="s">
        <v>31</v>
      </c>
      <c r="D6" s="42" t="s">
        <v>91</v>
      </c>
      <c r="E6" s="35">
        <v>1566245</v>
      </c>
      <c r="F6" s="35">
        <v>15000</v>
      </c>
      <c r="G6" s="35">
        <f>SUM(E6:F6)</f>
        <v>1581245</v>
      </c>
      <c r="H6" s="35"/>
    </row>
    <row r="7" spans="1:9" ht="15.6" customHeight="1">
      <c r="A7" s="37"/>
      <c r="B7" s="45" t="s">
        <v>32</v>
      </c>
      <c r="C7" s="43" t="s">
        <v>33</v>
      </c>
      <c r="D7" s="44"/>
      <c r="E7" s="36"/>
      <c r="F7" s="36"/>
      <c r="G7" s="36"/>
      <c r="H7" s="36"/>
    </row>
    <row r="8" spans="1:9">
      <c r="A8" s="37"/>
      <c r="B8" s="41"/>
      <c r="C8" s="43" t="s">
        <v>163</v>
      </c>
      <c r="D8" s="44" t="s">
        <v>91</v>
      </c>
      <c r="E8" s="651">
        <f>G29</f>
        <v>15001</v>
      </c>
      <c r="F8" s="625">
        <f>G39</f>
        <v>20000</v>
      </c>
      <c r="G8" s="651">
        <f>SUM(E8:F8)</f>
        <v>35001</v>
      </c>
      <c r="H8" s="1578"/>
    </row>
    <row r="9" spans="1:9">
      <c r="A9" s="37"/>
      <c r="B9" s="45" t="s">
        <v>90</v>
      </c>
      <c r="C9" s="33" t="s">
        <v>47</v>
      </c>
      <c r="D9" s="46" t="s">
        <v>91</v>
      </c>
      <c r="E9" s="47">
        <f>SUM(E6:E8)</f>
        <v>1581246</v>
      </c>
      <c r="F9" s="47">
        <f>SUM(F6:F8)</f>
        <v>35000</v>
      </c>
      <c r="G9" s="47">
        <f>SUM(E9:F9)</f>
        <v>1616246</v>
      </c>
      <c r="H9" s="35"/>
    </row>
    <row r="10" spans="1:9">
      <c r="A10" s="37"/>
      <c r="B10" s="41"/>
      <c r="C10" s="33"/>
      <c r="D10" s="34"/>
      <c r="E10" s="34"/>
      <c r="F10" s="42"/>
      <c r="G10" s="34"/>
      <c r="H10" s="34"/>
    </row>
    <row r="11" spans="1:9">
      <c r="A11" s="37"/>
      <c r="B11" s="45" t="s">
        <v>48</v>
      </c>
      <c r="C11" s="33" t="s">
        <v>49</v>
      </c>
      <c r="D11" s="33"/>
      <c r="E11" s="33"/>
      <c r="F11" s="48"/>
      <c r="G11" s="33"/>
      <c r="H11" s="33"/>
    </row>
    <row r="12" spans="1:9" s="296" customFormat="1" ht="13.8" thickBot="1">
      <c r="A12" s="2169" t="s">
        <v>155</v>
      </c>
      <c r="B12" s="2169"/>
      <c r="C12" s="2169"/>
      <c r="D12" s="2169"/>
      <c r="E12" s="2169"/>
      <c r="F12" s="2169"/>
      <c r="G12" s="2169"/>
      <c r="H12" s="636"/>
      <c r="I12" s="1300"/>
    </row>
    <row r="13" spans="1:9" s="296" customFormat="1" ht="14.4" thickTop="1" thickBot="1">
      <c r="A13" s="49"/>
      <c r="B13" s="282"/>
      <c r="C13" s="282" t="s">
        <v>50</v>
      </c>
      <c r="D13" s="282"/>
      <c r="E13" s="282"/>
      <c r="F13" s="282"/>
      <c r="G13" s="50" t="s">
        <v>167</v>
      </c>
      <c r="H13" s="36"/>
    </row>
    <row r="14" spans="1:9" s="296" customFormat="1" ht="15.6" customHeight="1" thickTop="1">
      <c r="A14" s="218"/>
      <c r="B14" s="109"/>
      <c r="C14" s="867" t="s">
        <v>94</v>
      </c>
      <c r="D14" s="42"/>
      <c r="E14" s="42"/>
      <c r="F14" s="42"/>
      <c r="G14" s="35"/>
      <c r="H14" s="36"/>
    </row>
    <row r="15" spans="1:9" s="296" customFormat="1" ht="15.6" customHeight="1">
      <c r="A15" s="218" t="s">
        <v>95</v>
      </c>
      <c r="B15" s="208">
        <v>2401</v>
      </c>
      <c r="C15" s="137" t="s">
        <v>89</v>
      </c>
      <c r="D15" s="42"/>
      <c r="E15" s="42"/>
      <c r="F15" s="42"/>
      <c r="G15" s="35"/>
      <c r="H15" s="36"/>
    </row>
    <row r="16" spans="1:9" s="296" customFormat="1" ht="15.6" customHeight="1">
      <c r="A16" s="105"/>
      <c r="B16" s="132">
        <v>0.107</v>
      </c>
      <c r="C16" s="101" t="s">
        <v>179</v>
      </c>
      <c r="D16" s="42"/>
      <c r="E16" s="42"/>
      <c r="F16" s="42"/>
      <c r="G16" s="35"/>
      <c r="H16" s="36"/>
    </row>
    <row r="17" spans="1:8" s="296" customFormat="1" ht="15.6" customHeight="1">
      <c r="A17" s="105"/>
      <c r="B17" s="1006">
        <v>16</v>
      </c>
      <c r="C17" s="1746" t="s">
        <v>280</v>
      </c>
      <c r="D17" s="42"/>
      <c r="E17" s="42"/>
      <c r="F17" s="2065"/>
      <c r="G17" s="35"/>
      <c r="H17" s="36"/>
    </row>
    <row r="18" spans="1:8" s="824" customFormat="1" ht="15.6" customHeight="1">
      <c r="A18" s="183"/>
      <c r="B18" s="1232" t="s">
        <v>962</v>
      </c>
      <c r="C18" s="1004" t="s">
        <v>963</v>
      </c>
      <c r="D18" s="633"/>
      <c r="E18" s="1321">
        <v>1</v>
      </c>
      <c r="F18" s="1457">
        <v>0</v>
      </c>
      <c r="G18" s="1321">
        <f>SUM(E18:F18)</f>
        <v>1</v>
      </c>
      <c r="H18" s="36"/>
    </row>
    <row r="19" spans="1:8" s="296" customFormat="1" ht="15.6" customHeight="1">
      <c r="A19" s="105" t="s">
        <v>90</v>
      </c>
      <c r="B19" s="1006">
        <v>16</v>
      </c>
      <c r="C19" s="1746" t="s">
        <v>280</v>
      </c>
      <c r="D19" s="633"/>
      <c r="E19" s="1321">
        <f>E18</f>
        <v>1</v>
      </c>
      <c r="F19" s="1457">
        <f t="shared" ref="F19:G20" si="0">F18</f>
        <v>0</v>
      </c>
      <c r="G19" s="1321">
        <f t="shared" si="0"/>
        <v>1</v>
      </c>
      <c r="H19" s="36"/>
    </row>
    <row r="20" spans="1:8" s="296" customFormat="1" ht="15.6" customHeight="1">
      <c r="A20" s="105" t="s">
        <v>90</v>
      </c>
      <c r="B20" s="132">
        <v>0.107</v>
      </c>
      <c r="C20" s="101" t="s">
        <v>179</v>
      </c>
      <c r="D20" s="633"/>
      <c r="E20" s="1321">
        <f>E19</f>
        <v>1</v>
      </c>
      <c r="F20" s="1457">
        <f t="shared" si="0"/>
        <v>0</v>
      </c>
      <c r="G20" s="1321">
        <f t="shared" si="0"/>
        <v>1</v>
      </c>
      <c r="H20" s="36"/>
    </row>
    <row r="21" spans="1:8" s="296" customFormat="1">
      <c r="A21" s="218"/>
      <c r="B21" s="208"/>
      <c r="C21" s="137"/>
      <c r="D21" s="42"/>
      <c r="E21" s="42"/>
      <c r="F21" s="2065"/>
      <c r="G21" s="35"/>
      <c r="H21" s="36"/>
    </row>
    <row r="22" spans="1:8" s="296" customFormat="1" ht="15.6" customHeight="1">
      <c r="A22" s="35"/>
      <c r="B22" s="124">
        <v>0.8</v>
      </c>
      <c r="C22" s="101" t="s">
        <v>42</v>
      </c>
      <c r="D22" s="42"/>
      <c r="E22" s="42"/>
      <c r="F22" s="2065"/>
      <c r="G22" s="35"/>
      <c r="H22" s="36"/>
    </row>
    <row r="23" spans="1:8" s="296" customFormat="1" ht="15.6" customHeight="1">
      <c r="A23" s="35"/>
      <c r="B23" s="93">
        <v>16</v>
      </c>
      <c r="C23" s="1651" t="s">
        <v>280</v>
      </c>
      <c r="D23" s="42"/>
      <c r="E23" s="42"/>
      <c r="F23" s="2065"/>
      <c r="G23" s="35"/>
      <c r="H23" s="36"/>
    </row>
    <row r="24" spans="1:8" s="296" customFormat="1" ht="15.6" customHeight="1">
      <c r="A24" s="35" t="s">
        <v>334</v>
      </c>
      <c r="B24" s="109" t="s">
        <v>948</v>
      </c>
      <c r="C24" s="138" t="s">
        <v>949</v>
      </c>
      <c r="D24" s="42"/>
      <c r="E24" s="35">
        <v>5000</v>
      </c>
      <c r="F24" s="638"/>
      <c r="G24" s="320">
        <f>SUM(E24:F24)</f>
        <v>5000</v>
      </c>
      <c r="H24" s="36"/>
    </row>
    <row r="25" spans="1:8" s="296" customFormat="1" ht="15.6" customHeight="1">
      <c r="A25" s="35" t="s">
        <v>334</v>
      </c>
      <c r="B25" s="109" t="s">
        <v>962</v>
      </c>
      <c r="C25" s="138" t="s">
        <v>1003</v>
      </c>
      <c r="D25" s="633"/>
      <c r="E25" s="1321">
        <v>10000</v>
      </c>
      <c r="F25" s="1457"/>
      <c r="G25" s="1571">
        <f>SUM(E25:F25)</f>
        <v>10000</v>
      </c>
      <c r="H25" s="35" t="s">
        <v>330</v>
      </c>
    </row>
    <row r="26" spans="1:8" s="296" customFormat="1" ht="15.6" customHeight="1">
      <c r="A26" s="105" t="s">
        <v>90</v>
      </c>
      <c r="B26" s="93">
        <v>16</v>
      </c>
      <c r="C26" s="1651" t="s">
        <v>280</v>
      </c>
      <c r="D26" s="633"/>
      <c r="E26" s="1321">
        <f>E24+E25</f>
        <v>15000</v>
      </c>
      <c r="F26" s="1457">
        <f t="shared" ref="F26" si="1">F24</f>
        <v>0</v>
      </c>
      <c r="G26" s="1321">
        <f>G24+G25</f>
        <v>15000</v>
      </c>
      <c r="H26" s="36"/>
    </row>
    <row r="27" spans="1:8" s="296" customFormat="1" ht="15.6" customHeight="1">
      <c r="A27" s="105" t="s">
        <v>90</v>
      </c>
      <c r="B27" s="124">
        <v>0.8</v>
      </c>
      <c r="C27" s="101" t="s">
        <v>42</v>
      </c>
      <c r="D27" s="633"/>
      <c r="E27" s="1321">
        <f>E26</f>
        <v>15000</v>
      </c>
      <c r="F27" s="1457">
        <f t="shared" ref="F27:G27" si="2">F26</f>
        <v>0</v>
      </c>
      <c r="G27" s="1321">
        <f t="shared" si="2"/>
        <v>15000</v>
      </c>
      <c r="H27" s="36"/>
    </row>
    <row r="28" spans="1:8" s="296" customFormat="1" ht="15.6" customHeight="1">
      <c r="A28" s="105" t="s">
        <v>90</v>
      </c>
      <c r="B28" s="208">
        <v>2401</v>
      </c>
      <c r="C28" s="137" t="s">
        <v>89</v>
      </c>
      <c r="D28" s="633"/>
      <c r="E28" s="1321">
        <f>E27+E20</f>
        <v>15001</v>
      </c>
      <c r="F28" s="1457">
        <f t="shared" ref="F28:G28" si="3">F27+F20</f>
        <v>0</v>
      </c>
      <c r="G28" s="1321">
        <f t="shared" si="3"/>
        <v>15001</v>
      </c>
      <c r="H28" s="36"/>
    </row>
    <row r="29" spans="1:8" s="296" customFormat="1" ht="15.6" customHeight="1">
      <c r="A29" s="192" t="s">
        <v>90</v>
      </c>
      <c r="B29" s="197"/>
      <c r="C29" s="115" t="s">
        <v>94</v>
      </c>
      <c r="D29" s="46"/>
      <c r="E29" s="47">
        <f>E28</f>
        <v>15001</v>
      </c>
      <c r="F29" s="1369">
        <f t="shared" ref="F29:G29" si="4">F28</f>
        <v>0</v>
      </c>
      <c r="G29" s="47">
        <f t="shared" si="4"/>
        <v>15001</v>
      </c>
      <c r="H29" s="36"/>
    </row>
    <row r="30" spans="1:8" s="91" customFormat="1" ht="15.6" customHeight="1">
      <c r="A30" s="105"/>
      <c r="B30" s="93"/>
      <c r="C30" s="101" t="s">
        <v>36</v>
      </c>
      <c r="D30" s="136"/>
      <c r="E30" s="767"/>
      <c r="F30" s="638"/>
      <c r="G30" s="136"/>
      <c r="H30" s="136"/>
    </row>
    <row r="31" spans="1:8" s="91" customFormat="1" ht="15.6" customHeight="1">
      <c r="A31" s="105" t="s">
        <v>95</v>
      </c>
      <c r="B31" s="100">
        <v>4401</v>
      </c>
      <c r="C31" s="101" t="s">
        <v>396</v>
      </c>
      <c r="D31" s="136"/>
      <c r="E31" s="767"/>
      <c r="F31" s="638"/>
      <c r="G31" s="136"/>
      <c r="H31" s="136"/>
    </row>
    <row r="32" spans="1:8" s="91" customFormat="1" ht="15.6" customHeight="1">
      <c r="A32" s="105"/>
      <c r="B32" s="107">
        <v>0.8</v>
      </c>
      <c r="C32" s="101" t="s">
        <v>42</v>
      </c>
      <c r="D32" s="286"/>
      <c r="E32" s="284"/>
      <c r="F32" s="1836"/>
      <c r="G32" s="284"/>
      <c r="H32" s="284"/>
    </row>
    <row r="33" spans="1:8" s="91" customFormat="1" ht="15.6" customHeight="1">
      <c r="A33" s="105"/>
      <c r="B33" s="1006">
        <v>16</v>
      </c>
      <c r="C33" s="910" t="s">
        <v>280</v>
      </c>
      <c r="D33" s="327"/>
      <c r="E33" s="326"/>
      <c r="F33" s="2068"/>
      <c r="G33" s="326"/>
      <c r="H33" s="326"/>
    </row>
    <row r="34" spans="1:8" ht="15.6" customHeight="1">
      <c r="A34" s="105"/>
      <c r="B34" s="93" t="s">
        <v>733</v>
      </c>
      <c r="C34" s="910" t="s">
        <v>734</v>
      </c>
      <c r="D34" s="319"/>
      <c r="E34" s="320">
        <v>5000</v>
      </c>
      <c r="F34" s="2085"/>
      <c r="G34" s="320">
        <f>SUM(E34:F34)</f>
        <v>5000</v>
      </c>
      <c r="H34" s="319"/>
    </row>
    <row r="35" spans="1:8" ht="15.6" customHeight="1">
      <c r="A35" s="93" t="s">
        <v>334</v>
      </c>
      <c r="B35" s="93" t="s">
        <v>882</v>
      </c>
      <c r="C35" s="1549" t="s">
        <v>883</v>
      </c>
      <c r="D35" s="1568"/>
      <c r="E35" s="1572">
        <v>15000</v>
      </c>
      <c r="F35" s="2123"/>
      <c r="G35" s="1571">
        <f>SUM(E35:F35)</f>
        <v>15000</v>
      </c>
      <c r="H35" s="1303"/>
    </row>
    <row r="36" spans="1:8" ht="15.6" customHeight="1">
      <c r="A36" s="142" t="s">
        <v>90</v>
      </c>
      <c r="B36" s="1943">
        <v>16</v>
      </c>
      <c r="C36" s="1900" t="s">
        <v>280</v>
      </c>
      <c r="D36" s="1569"/>
      <c r="E36" s="1573">
        <f>SUM(E34:E35)</f>
        <v>20000</v>
      </c>
      <c r="F36" s="2123">
        <f>SUM(F34:F34)</f>
        <v>0</v>
      </c>
      <c r="G36" s="1573">
        <f>SUM(G34:G35)</f>
        <v>20000</v>
      </c>
      <c r="H36" s="1304"/>
    </row>
    <row r="37" spans="1:8" ht="15.6" customHeight="1">
      <c r="A37" s="142" t="s">
        <v>90</v>
      </c>
      <c r="B37" s="1306">
        <v>0.8</v>
      </c>
      <c r="C37" s="108" t="s">
        <v>42</v>
      </c>
      <c r="D37" s="1569"/>
      <c r="E37" s="1573">
        <f t="shared" ref="E37:G37" si="5">E36</f>
        <v>20000</v>
      </c>
      <c r="F37" s="2123">
        <f>F36</f>
        <v>0</v>
      </c>
      <c r="G37" s="1573">
        <f t="shared" si="5"/>
        <v>20000</v>
      </c>
      <c r="H37" s="1304"/>
    </row>
    <row r="38" spans="1:8" ht="15.6" customHeight="1">
      <c r="A38" s="105" t="s">
        <v>90</v>
      </c>
      <c r="B38" s="100">
        <v>4401</v>
      </c>
      <c r="C38" s="101" t="s">
        <v>396</v>
      </c>
      <c r="D38" s="1570"/>
      <c r="E38" s="1570">
        <f>E37</f>
        <v>20000</v>
      </c>
      <c r="F38" s="2083">
        <f t="shared" ref="F38:G38" si="6">F37</f>
        <v>0</v>
      </c>
      <c r="G38" s="1570">
        <f t="shared" si="6"/>
        <v>20000</v>
      </c>
      <c r="H38" s="323"/>
    </row>
    <row r="39" spans="1:8" ht="15.6" customHeight="1">
      <c r="A39" s="192" t="s">
        <v>90</v>
      </c>
      <c r="B39" s="197"/>
      <c r="C39" s="190" t="s">
        <v>36</v>
      </c>
      <c r="D39" s="1574"/>
      <c r="E39" s="1576">
        <f>E38</f>
        <v>20000</v>
      </c>
      <c r="F39" s="2124">
        <f t="shared" ref="F39:G40" si="7">F38</f>
        <v>0</v>
      </c>
      <c r="G39" s="1576">
        <f t="shared" si="7"/>
        <v>20000</v>
      </c>
      <c r="H39" s="421"/>
    </row>
    <row r="40" spans="1:8" ht="15.6" customHeight="1">
      <c r="A40" s="192" t="s">
        <v>90</v>
      </c>
      <c r="B40" s="197"/>
      <c r="C40" s="190" t="s">
        <v>91</v>
      </c>
      <c r="D40" s="1575"/>
      <c r="E40" s="1577">
        <f>E39+E29</f>
        <v>35001</v>
      </c>
      <c r="F40" s="2125">
        <f t="shared" si="7"/>
        <v>0</v>
      </c>
      <c r="G40" s="1577">
        <f>G39+G29</f>
        <v>35001</v>
      </c>
      <c r="H40" s="317"/>
    </row>
    <row r="41" spans="1:8">
      <c r="C41" s="309"/>
      <c r="D41" s="316"/>
      <c r="E41" s="316"/>
      <c r="F41" s="316"/>
      <c r="G41" s="316"/>
      <c r="H41" s="317"/>
    </row>
    <row r="42" spans="1:8">
      <c r="A42" s="1944" t="s">
        <v>334</v>
      </c>
      <c r="B42" s="1906" t="s">
        <v>796</v>
      </c>
      <c r="C42" s="309"/>
      <c r="D42" s="316"/>
      <c r="E42" s="316"/>
      <c r="F42" s="316"/>
      <c r="G42" s="316"/>
      <c r="H42" s="317"/>
    </row>
    <row r="43" spans="1:8">
      <c r="A43" s="1904" t="s">
        <v>1022</v>
      </c>
      <c r="B43" s="1905"/>
      <c r="C43" s="309"/>
      <c r="D43" s="430"/>
      <c r="E43" s="430"/>
      <c r="F43" s="430"/>
      <c r="G43" s="430"/>
      <c r="H43" s="317"/>
    </row>
    <row r="44" spans="1:8" ht="15.6" customHeight="1">
      <c r="A44" s="1945" t="s">
        <v>330</v>
      </c>
      <c r="B44" s="436" t="s">
        <v>1053</v>
      </c>
      <c r="C44" s="309"/>
      <c r="D44" s="430"/>
      <c r="F44" s="317"/>
      <c r="G44" s="317"/>
      <c r="H44" s="317"/>
    </row>
    <row r="47" spans="1:8">
      <c r="C47" s="315"/>
      <c r="D47" s="316"/>
      <c r="E47" s="316"/>
      <c r="F47" s="315"/>
      <c r="G47" s="315"/>
      <c r="H47" s="315"/>
    </row>
    <row r="48" spans="1:8" ht="29.1" customHeight="1">
      <c r="A48" s="1302"/>
      <c r="B48" s="1302"/>
      <c r="C48" s="2114"/>
      <c r="D48" s="2126"/>
      <c r="E48" s="623"/>
      <c r="F48" s="2126"/>
      <c r="G48" s="623"/>
      <c r="H48" s="315"/>
    </row>
    <row r="49" spans="1:8">
      <c r="A49" s="1302"/>
      <c r="B49" s="1302"/>
      <c r="C49" s="647"/>
      <c r="D49" s="2059"/>
      <c r="E49" s="316"/>
      <c r="F49" s="315"/>
      <c r="G49" s="315"/>
      <c r="H49" s="315"/>
    </row>
    <row r="50" spans="1:8">
      <c r="A50" s="1302"/>
      <c r="B50" s="1302"/>
      <c r="C50" s="2114"/>
      <c r="D50" s="2114"/>
      <c r="E50" s="316"/>
      <c r="F50" s="315"/>
      <c r="G50" s="315"/>
      <c r="H50" s="315"/>
    </row>
    <row r="51" spans="1:8">
      <c r="A51" s="1302"/>
      <c r="B51" s="1302"/>
      <c r="C51" s="428"/>
      <c r="D51" s="429"/>
    </row>
    <row r="52" spans="1:8">
      <c r="A52" s="1302"/>
      <c r="B52" s="1302"/>
      <c r="C52" s="1302"/>
      <c r="D52" s="1302"/>
    </row>
    <row r="53" spans="1:8">
      <c r="A53" s="1302"/>
      <c r="B53" s="1302"/>
      <c r="C53" s="428"/>
      <c r="D53" s="429"/>
    </row>
    <row r="54" spans="1:8">
      <c r="A54" s="1302"/>
      <c r="B54" s="1302"/>
      <c r="C54" s="1302"/>
      <c r="D54" s="1302"/>
    </row>
    <row r="55" spans="1:8">
      <c r="A55" s="1302"/>
      <c r="B55" s="1302"/>
      <c r="C55" s="428"/>
      <c r="D55" s="429"/>
    </row>
  </sheetData>
  <mergeCells count="4">
    <mergeCell ref="A1:G1"/>
    <mergeCell ref="A2:G2"/>
    <mergeCell ref="A3:G3"/>
    <mergeCell ref="A12:G12"/>
  </mergeCells>
  <printOptions horizontalCentered="1"/>
  <pageMargins left="0.78740157480314965" right="0.78740157480314965" top="0.78740157480314965" bottom="4.1338582677165361" header="0.51181102362204722" footer="3.5433070866141736"/>
  <pageSetup paperSize="9" scale="95" firstPageNumber="26" orientation="portrait" blackAndWhite="1" useFirstPageNumber="1" r:id="rId1"/>
  <headerFooter alignWithMargins="0">
    <oddHeader xml:space="preserve">&amp;C   </oddHeader>
    <oddFooter>&amp;C&amp;"Times New Roman,Bold" &amp;P</oddFooter>
  </headerFooter>
  <rowBreaks count="1" manualBreakCount="1">
    <brk id="36" max="9" man="1"/>
  </rowBreaks>
</worksheet>
</file>

<file path=xl/worksheets/sheet16.xml><?xml version="1.0" encoding="utf-8"?>
<worksheet xmlns="http://schemas.openxmlformats.org/spreadsheetml/2006/main" xmlns:r="http://schemas.openxmlformats.org/officeDocument/2006/relationships">
  <sheetPr syncVertical="1" syncRef="A1" transitionEvaluation="1" codeName="Sheet18">
    <tabColor rgb="FFFFFF00"/>
  </sheetPr>
  <dimension ref="A1:J91"/>
  <sheetViews>
    <sheetView view="pageBreakPreview" zoomScaleSheetLayoutView="100" workbookViewId="0">
      <selection activeCell="I1" sqref="I1:R1048576"/>
    </sheetView>
  </sheetViews>
  <sheetFormatPr defaultColWidth="11" defaultRowHeight="13.2"/>
  <cols>
    <col min="1" max="1" width="6.44140625" style="425" customWidth="1"/>
    <col min="2" max="2" width="7.6640625" style="427" customWidth="1"/>
    <col min="3" max="3" width="35.33203125" style="313" customWidth="1"/>
    <col min="4" max="4" width="6.6640625" style="317" customWidth="1"/>
    <col min="5" max="5" width="9.44140625" style="317" customWidth="1"/>
    <col min="6" max="6" width="12.109375" style="313" customWidth="1"/>
    <col min="7" max="7" width="9.6640625" style="313" customWidth="1"/>
    <col min="8" max="8" width="3.33203125" style="313" customWidth="1"/>
    <col min="9" max="10" width="11" style="308"/>
    <col min="11" max="11" width="11.5546875" style="313" customWidth="1"/>
    <col min="12" max="16384" width="11" style="313"/>
  </cols>
  <sheetData>
    <row r="1" spans="1:10">
      <c r="A1" s="2208" t="s">
        <v>137</v>
      </c>
      <c r="B1" s="2208"/>
      <c r="C1" s="2208"/>
      <c r="D1" s="2208"/>
      <c r="E1" s="2208"/>
      <c r="F1" s="2208"/>
      <c r="G1" s="2208"/>
      <c r="H1" s="898"/>
      <c r="J1" s="313"/>
    </row>
    <row r="2" spans="1:10">
      <c r="A2" s="2207" t="s">
        <v>138</v>
      </c>
      <c r="B2" s="2207"/>
      <c r="C2" s="2207"/>
      <c r="D2" s="2207"/>
      <c r="E2" s="2207"/>
      <c r="F2" s="2207"/>
      <c r="G2" s="2207"/>
      <c r="H2" s="897"/>
      <c r="J2" s="313"/>
    </row>
    <row r="3" spans="1:10">
      <c r="A3" s="2173" t="s">
        <v>735</v>
      </c>
      <c r="B3" s="2173"/>
      <c r="C3" s="2173"/>
      <c r="D3" s="2173"/>
      <c r="E3" s="2173"/>
      <c r="F3" s="2173"/>
      <c r="G3" s="2173"/>
      <c r="H3" s="886"/>
    </row>
    <row r="4" spans="1:10" ht="9" customHeight="1">
      <c r="A4" s="37"/>
      <c r="B4" s="2174"/>
      <c r="C4" s="2174"/>
      <c r="D4" s="2174"/>
      <c r="E4" s="2174"/>
      <c r="F4" s="2174"/>
      <c r="G4" s="2174"/>
      <c r="H4" s="887"/>
    </row>
    <row r="5" spans="1:10">
      <c r="A5" s="37"/>
      <c r="B5" s="33"/>
      <c r="C5" s="33"/>
      <c r="D5" s="39"/>
      <c r="E5" s="40" t="s">
        <v>28</v>
      </c>
      <c r="F5" s="40" t="s">
        <v>29</v>
      </c>
      <c r="G5" s="40" t="s">
        <v>167</v>
      </c>
      <c r="H5" s="36"/>
    </row>
    <row r="6" spans="1:10">
      <c r="A6" s="37"/>
      <c r="B6" s="45" t="s">
        <v>30</v>
      </c>
      <c r="C6" s="33" t="s">
        <v>31</v>
      </c>
      <c r="D6" s="42" t="s">
        <v>91</v>
      </c>
      <c r="E6" s="35">
        <v>613178</v>
      </c>
      <c r="F6" s="35">
        <v>137220</v>
      </c>
      <c r="G6" s="35">
        <f>SUM(E6:F6)</f>
        <v>750398</v>
      </c>
      <c r="H6" s="35"/>
    </row>
    <row r="7" spans="1:10" ht="7.2" customHeight="1">
      <c r="A7" s="37"/>
      <c r="B7" s="45"/>
      <c r="C7" s="33"/>
      <c r="D7" s="42"/>
      <c r="E7" s="35"/>
      <c r="F7" s="35"/>
      <c r="G7" s="35"/>
      <c r="H7" s="35"/>
    </row>
    <row r="8" spans="1:10">
      <c r="A8" s="37"/>
      <c r="B8" s="45" t="s">
        <v>32</v>
      </c>
      <c r="C8" s="43" t="s">
        <v>33</v>
      </c>
      <c r="D8" s="44"/>
      <c r="E8" s="36"/>
      <c r="F8" s="36"/>
      <c r="G8" s="36"/>
      <c r="H8" s="36"/>
    </row>
    <row r="9" spans="1:10">
      <c r="A9" s="37"/>
      <c r="B9" s="41"/>
      <c r="C9" s="43" t="s">
        <v>163</v>
      </c>
      <c r="D9" s="44" t="s">
        <v>91</v>
      </c>
      <c r="E9" s="651">
        <f>G46</f>
        <v>2240</v>
      </c>
      <c r="F9" s="241">
        <v>0</v>
      </c>
      <c r="G9" s="36">
        <f>SUM(E9:F9)</f>
        <v>2240</v>
      </c>
      <c r="H9" s="36"/>
    </row>
    <row r="10" spans="1:10">
      <c r="A10" s="37"/>
      <c r="B10" s="45" t="s">
        <v>90</v>
      </c>
      <c r="C10" s="33" t="s">
        <v>47</v>
      </c>
      <c r="D10" s="46" t="s">
        <v>91</v>
      </c>
      <c r="E10" s="47">
        <f>SUM(E6:E9)</f>
        <v>615418</v>
      </c>
      <c r="F10" s="47">
        <f>SUM(F6:F9)</f>
        <v>137220</v>
      </c>
      <c r="G10" s="47">
        <f>SUM(E10:F10)</f>
        <v>752638</v>
      </c>
      <c r="H10" s="35"/>
    </row>
    <row r="11" spans="1:10">
      <c r="A11" s="37"/>
      <c r="B11" s="41"/>
      <c r="C11" s="33"/>
      <c r="D11" s="34"/>
      <c r="E11" s="34"/>
      <c r="F11" s="42"/>
      <c r="G11" s="34"/>
      <c r="H11" s="34"/>
    </row>
    <row r="12" spans="1:10">
      <c r="A12" s="35"/>
      <c r="B12" s="642" t="s">
        <v>48</v>
      </c>
      <c r="C12" s="34" t="s">
        <v>49</v>
      </c>
      <c r="D12" s="34"/>
      <c r="E12" s="34"/>
      <c r="F12" s="42"/>
      <c r="G12" s="34"/>
      <c r="H12" s="34"/>
    </row>
    <row r="13" spans="1:10" s="296" customFormat="1" ht="9.6" customHeight="1">
      <c r="A13" s="297"/>
      <c r="B13" s="298"/>
      <c r="C13" s="295"/>
      <c r="D13" s="587"/>
      <c r="E13" s="587"/>
      <c r="F13" s="587"/>
      <c r="G13" s="587"/>
      <c r="H13" s="587"/>
    </row>
    <row r="14" spans="1:10" s="296" customFormat="1" ht="13.2" customHeight="1" thickBot="1">
      <c r="A14" s="49"/>
      <c r="B14" s="2169" t="s">
        <v>155</v>
      </c>
      <c r="C14" s="2169"/>
      <c r="D14" s="2169"/>
      <c r="E14" s="2169"/>
      <c r="F14" s="2169"/>
      <c r="G14" s="2169"/>
      <c r="H14" s="636"/>
    </row>
    <row r="15" spans="1:10" s="296" customFormat="1" ht="14.4" thickTop="1" thickBot="1">
      <c r="A15" s="49"/>
      <c r="B15" s="282"/>
      <c r="C15" s="282" t="s">
        <v>50</v>
      </c>
      <c r="D15" s="282"/>
      <c r="E15" s="282"/>
      <c r="F15" s="282"/>
      <c r="G15" s="50" t="s">
        <v>167</v>
      </c>
      <c r="H15" s="36"/>
    </row>
    <row r="16" spans="1:10" s="91" customFormat="1" ht="13.8" thickTop="1">
      <c r="A16" s="1385"/>
      <c r="B16" s="93"/>
      <c r="C16" s="101" t="s">
        <v>94</v>
      </c>
      <c r="D16" s="98"/>
      <c r="E16" s="815"/>
      <c r="F16" s="815"/>
      <c r="G16" s="98"/>
      <c r="H16" s="98"/>
    </row>
    <row r="17" spans="1:8" s="91" customFormat="1">
      <c r="A17" s="1385" t="s">
        <v>95</v>
      </c>
      <c r="B17" s="100">
        <v>2851</v>
      </c>
      <c r="C17" s="101" t="s">
        <v>121</v>
      </c>
      <c r="D17" s="104"/>
      <c r="E17" s="865"/>
      <c r="F17" s="865"/>
      <c r="G17" s="104"/>
      <c r="H17" s="104"/>
    </row>
    <row r="18" spans="1:8" s="91" customFormat="1" ht="16.2" customHeight="1">
      <c r="A18" s="1385"/>
      <c r="B18" s="107">
        <v>3.0000000000000001E-3</v>
      </c>
      <c r="C18" s="101" t="s">
        <v>128</v>
      </c>
      <c r="D18" s="328"/>
      <c r="E18" s="328"/>
      <c r="F18" s="328"/>
      <c r="G18" s="331"/>
      <c r="H18" s="326"/>
    </row>
    <row r="19" spans="1:8" s="91" customFormat="1">
      <c r="A19" s="1385"/>
      <c r="B19" s="93">
        <v>61</v>
      </c>
      <c r="C19" s="910" t="s">
        <v>536</v>
      </c>
      <c r="D19" s="286"/>
      <c r="E19" s="284"/>
      <c r="F19" s="286"/>
      <c r="G19" s="284"/>
      <c r="H19" s="284"/>
    </row>
    <row r="20" spans="1:8" s="91" customFormat="1">
      <c r="A20" s="1385"/>
      <c r="B20" s="93">
        <v>46</v>
      </c>
      <c r="C20" s="910" t="s">
        <v>38</v>
      </c>
      <c r="D20" s="286"/>
      <c r="E20" s="284"/>
      <c r="F20" s="286"/>
      <c r="G20" s="284"/>
      <c r="H20" s="284"/>
    </row>
    <row r="21" spans="1:8" s="113" customFormat="1">
      <c r="A21" s="1564"/>
      <c r="B21" s="1232" t="s">
        <v>399</v>
      </c>
      <c r="C21" s="1004" t="s">
        <v>392</v>
      </c>
      <c r="D21" s="191"/>
      <c r="E21" s="1101">
        <v>315</v>
      </c>
      <c r="F21" s="929"/>
      <c r="G21" s="191">
        <f>SUM(E21:F21)</f>
        <v>315</v>
      </c>
      <c r="H21" s="650"/>
    </row>
    <row r="22" spans="1:8" s="91" customFormat="1">
      <c r="A22" s="1385" t="s">
        <v>90</v>
      </c>
      <c r="B22" s="93">
        <v>46</v>
      </c>
      <c r="C22" s="910" t="s">
        <v>38</v>
      </c>
      <c r="D22" s="290"/>
      <c r="E22" s="369">
        <f>SUM(E21:E21)</f>
        <v>315</v>
      </c>
      <c r="F22" s="289">
        <f>SUM(F21:F21)</f>
        <v>0</v>
      </c>
      <c r="G22" s="290">
        <f>SUM(G21:G21)</f>
        <v>315</v>
      </c>
      <c r="H22" s="284"/>
    </row>
    <row r="23" spans="1:8" s="91" customFormat="1">
      <c r="A23" s="1385"/>
      <c r="B23" s="93"/>
      <c r="C23" s="910"/>
      <c r="D23" s="284"/>
      <c r="E23" s="284"/>
      <c r="F23" s="286"/>
      <c r="G23" s="284"/>
      <c r="H23" s="284"/>
    </row>
    <row r="24" spans="1:8" s="91" customFormat="1">
      <c r="A24" s="1385"/>
      <c r="B24" s="93">
        <v>47</v>
      </c>
      <c r="C24" s="910" t="s">
        <v>39</v>
      </c>
      <c r="D24" s="122"/>
      <c r="E24" s="286"/>
      <c r="F24" s="286"/>
      <c r="G24" s="122"/>
      <c r="H24" s="122"/>
    </row>
    <row r="25" spans="1:8" s="91" customFormat="1" ht="14.4" customHeight="1">
      <c r="A25" s="1385"/>
      <c r="B25" s="129" t="s">
        <v>400</v>
      </c>
      <c r="C25" s="910" t="s">
        <v>392</v>
      </c>
      <c r="D25" s="1007"/>
      <c r="E25" s="331">
        <v>260</v>
      </c>
      <c r="F25" s="639"/>
      <c r="G25" s="1007">
        <f>SUM(E25:F25)</f>
        <v>260</v>
      </c>
      <c r="H25" s="650"/>
    </row>
    <row r="26" spans="1:8" s="91" customFormat="1" ht="14.4" customHeight="1">
      <c r="A26" s="1385" t="s">
        <v>90</v>
      </c>
      <c r="B26" s="93">
        <v>47</v>
      </c>
      <c r="C26" s="910" t="s">
        <v>39</v>
      </c>
      <c r="D26" s="287"/>
      <c r="E26" s="287">
        <f>SUM(E25:E25)</f>
        <v>260</v>
      </c>
      <c r="F26" s="1439">
        <f>SUM(F25:F25)</f>
        <v>0</v>
      </c>
      <c r="G26" s="287">
        <f>SUM(G25:G25)</f>
        <v>260</v>
      </c>
      <c r="H26" s="284"/>
    </row>
    <row r="27" spans="1:8" s="91" customFormat="1" ht="14.4" customHeight="1">
      <c r="A27" s="1385"/>
      <c r="B27" s="93"/>
      <c r="C27" s="910"/>
      <c r="D27" s="122"/>
      <c r="E27" s="286"/>
      <c r="F27" s="1836"/>
      <c r="G27" s="122"/>
      <c r="H27" s="122"/>
    </row>
    <row r="28" spans="1:8" s="91" customFormat="1" ht="26.4">
      <c r="A28" s="1385"/>
      <c r="B28" s="93">
        <v>60</v>
      </c>
      <c r="C28" s="910" t="s">
        <v>537</v>
      </c>
      <c r="D28" s="284"/>
      <c r="E28" s="331"/>
      <c r="F28" s="1836"/>
      <c r="G28" s="284"/>
      <c r="H28" s="284"/>
    </row>
    <row r="29" spans="1:8" s="91" customFormat="1" ht="14.4" customHeight="1">
      <c r="A29" s="1385"/>
      <c r="B29" s="129" t="s">
        <v>538</v>
      </c>
      <c r="C29" s="910" t="s">
        <v>392</v>
      </c>
      <c r="D29" s="286"/>
      <c r="E29" s="331">
        <v>479</v>
      </c>
      <c r="F29" s="1836"/>
      <c r="G29" s="284">
        <f t="shared" ref="G29" si="0">SUM(E29:F29)</f>
        <v>479</v>
      </c>
      <c r="H29" s="650"/>
    </row>
    <row r="30" spans="1:8" s="91" customFormat="1" ht="26.4">
      <c r="A30" s="1385" t="s">
        <v>90</v>
      </c>
      <c r="B30" s="93">
        <v>60</v>
      </c>
      <c r="C30" s="910" t="s">
        <v>537</v>
      </c>
      <c r="D30" s="287"/>
      <c r="E30" s="287">
        <f>SUM(E29:E29)</f>
        <v>479</v>
      </c>
      <c r="F30" s="1439">
        <f>SUM(F29:F29)</f>
        <v>0</v>
      </c>
      <c r="G30" s="287">
        <f>SUM(G29:G29)</f>
        <v>479</v>
      </c>
      <c r="H30" s="284"/>
    </row>
    <row r="31" spans="1:8" s="91" customFormat="1">
      <c r="A31" s="1385" t="s">
        <v>90</v>
      </c>
      <c r="B31" s="93">
        <v>61</v>
      </c>
      <c r="C31" s="910" t="s">
        <v>536</v>
      </c>
      <c r="D31" s="291"/>
      <c r="E31" s="287">
        <f>+E26+E22+E30</f>
        <v>1054</v>
      </c>
      <c r="F31" s="1439">
        <f t="shared" ref="F31:G31" si="1">+F26+F22+F30</f>
        <v>0</v>
      </c>
      <c r="G31" s="287">
        <f t="shared" si="1"/>
        <v>1054</v>
      </c>
      <c r="H31" s="284" t="s">
        <v>330</v>
      </c>
    </row>
    <row r="32" spans="1:8" s="91" customFormat="1">
      <c r="A32" s="1385"/>
      <c r="B32" s="93"/>
      <c r="C32" s="910"/>
      <c r="D32" s="286"/>
      <c r="E32" s="286"/>
      <c r="F32" s="1836"/>
      <c r="G32" s="284"/>
      <c r="H32" s="284"/>
    </row>
    <row r="33" spans="1:8" s="91" customFormat="1" ht="26.4">
      <c r="A33" s="1385"/>
      <c r="B33" s="93">
        <v>66</v>
      </c>
      <c r="C33" s="987" t="s">
        <v>539</v>
      </c>
      <c r="D33" s="286"/>
      <c r="E33" s="284"/>
      <c r="F33" s="1836"/>
      <c r="G33" s="284"/>
      <c r="H33" s="284"/>
    </row>
    <row r="34" spans="1:8" s="91" customFormat="1" ht="15" customHeight="1">
      <c r="A34" s="1501"/>
      <c r="B34" s="93" t="s">
        <v>440</v>
      </c>
      <c r="C34" s="1503" t="s">
        <v>158</v>
      </c>
      <c r="D34" s="329"/>
      <c r="E34" s="369">
        <v>968</v>
      </c>
      <c r="F34" s="1380"/>
      <c r="G34" s="369">
        <f>SUM(E34:F34)</f>
        <v>968</v>
      </c>
      <c r="H34" s="331" t="s">
        <v>332</v>
      </c>
    </row>
    <row r="35" spans="1:8" s="91" customFormat="1" ht="26.4">
      <c r="A35" s="1385" t="s">
        <v>90</v>
      </c>
      <c r="B35" s="93">
        <v>66</v>
      </c>
      <c r="C35" s="987" t="s">
        <v>539</v>
      </c>
      <c r="D35" s="371"/>
      <c r="E35" s="370">
        <f>E34</f>
        <v>968</v>
      </c>
      <c r="F35" s="641">
        <f t="shared" ref="F35:G35" si="2">F34</f>
        <v>0</v>
      </c>
      <c r="G35" s="370">
        <f t="shared" si="2"/>
        <v>968</v>
      </c>
      <c r="H35" s="327"/>
    </row>
    <row r="36" spans="1:8" s="91" customFormat="1">
      <c r="A36" s="103" t="s">
        <v>90</v>
      </c>
      <c r="B36" s="1306">
        <v>3.0000000000000001E-3</v>
      </c>
      <c r="C36" s="108" t="s">
        <v>128</v>
      </c>
      <c r="D36" s="1000"/>
      <c r="E36" s="287">
        <f>E31+E35</f>
        <v>2022</v>
      </c>
      <c r="F36" s="1439">
        <f t="shared" ref="F36:G36" si="3">F31+F35</f>
        <v>0</v>
      </c>
      <c r="G36" s="287">
        <f t="shared" si="3"/>
        <v>2022</v>
      </c>
      <c r="H36" s="122"/>
    </row>
    <row r="37" spans="1:8" s="91" customFormat="1" ht="14.4" customHeight="1">
      <c r="A37" s="1385"/>
      <c r="B37" s="1008"/>
      <c r="C37" s="101"/>
      <c r="D37" s="1007"/>
      <c r="E37" s="328"/>
      <c r="F37" s="639"/>
      <c r="G37" s="1007"/>
      <c r="H37" s="1007"/>
    </row>
    <row r="38" spans="1:8" s="91" customFormat="1" ht="15" customHeight="1">
      <c r="A38" s="1385"/>
      <c r="B38" s="107">
        <v>0.2</v>
      </c>
      <c r="C38" s="101" t="s">
        <v>540</v>
      </c>
      <c r="D38" s="1007"/>
      <c r="E38" s="328"/>
      <c r="F38" s="639"/>
      <c r="G38" s="1007"/>
      <c r="H38" s="1007"/>
    </row>
    <row r="39" spans="1:8" s="91" customFormat="1" ht="15" customHeight="1">
      <c r="A39" s="1385"/>
      <c r="B39" s="93">
        <v>68</v>
      </c>
      <c r="C39" s="910" t="s">
        <v>541</v>
      </c>
      <c r="D39" s="1007"/>
      <c r="E39" s="328"/>
      <c r="F39" s="639"/>
      <c r="G39" s="1007"/>
      <c r="H39" s="1007"/>
    </row>
    <row r="40" spans="1:8" s="91" customFormat="1" ht="15" customHeight="1">
      <c r="A40" s="1385"/>
      <c r="B40" s="93">
        <v>61</v>
      </c>
      <c r="C40" s="910" t="s">
        <v>542</v>
      </c>
      <c r="D40" s="286"/>
      <c r="E40" s="331"/>
      <c r="F40" s="1836"/>
      <c r="G40" s="284"/>
      <c r="H40" s="284"/>
    </row>
    <row r="41" spans="1:8" s="91" customFormat="1" ht="15" customHeight="1">
      <c r="A41" s="1547"/>
      <c r="B41" s="129" t="s">
        <v>543</v>
      </c>
      <c r="C41" s="1549" t="s">
        <v>392</v>
      </c>
      <c r="D41" s="289"/>
      <c r="E41" s="369">
        <v>218</v>
      </c>
      <c r="F41" s="1362"/>
      <c r="G41" s="290">
        <f>SUM(E41:F41)</f>
        <v>218</v>
      </c>
      <c r="H41" s="650" t="s">
        <v>330</v>
      </c>
    </row>
    <row r="42" spans="1:8" s="91" customFormat="1" ht="15" customHeight="1">
      <c r="A42" s="1547" t="s">
        <v>90</v>
      </c>
      <c r="B42" s="93">
        <v>61</v>
      </c>
      <c r="C42" s="1549" t="s">
        <v>542</v>
      </c>
      <c r="D42" s="141"/>
      <c r="E42" s="290">
        <f>SUM(E41:E41)</f>
        <v>218</v>
      </c>
      <c r="F42" s="1362">
        <f>SUM(F41:F41)</f>
        <v>0</v>
      </c>
      <c r="G42" s="141">
        <f>SUM(G41:G41)</f>
        <v>218</v>
      </c>
      <c r="H42" s="122"/>
    </row>
    <row r="43" spans="1:8" s="91" customFormat="1" ht="15" customHeight="1">
      <c r="A43" s="1385" t="s">
        <v>90</v>
      </c>
      <c r="B43" s="93">
        <v>68</v>
      </c>
      <c r="C43" s="910" t="s">
        <v>541</v>
      </c>
      <c r="D43" s="289"/>
      <c r="E43" s="290">
        <f>E42</f>
        <v>218</v>
      </c>
      <c r="F43" s="1362">
        <f t="shared" ref="F43:G44" si="4">F42</f>
        <v>0</v>
      </c>
      <c r="G43" s="290">
        <f t="shared" si="4"/>
        <v>218</v>
      </c>
      <c r="H43" s="284"/>
    </row>
    <row r="44" spans="1:8" s="91" customFormat="1" ht="15" customHeight="1">
      <c r="A44" s="1385" t="s">
        <v>90</v>
      </c>
      <c r="B44" s="107">
        <v>0.2</v>
      </c>
      <c r="C44" s="101" t="s">
        <v>540</v>
      </c>
      <c r="D44" s="287"/>
      <c r="E44" s="287">
        <f>E43</f>
        <v>218</v>
      </c>
      <c r="F44" s="1439">
        <f t="shared" si="4"/>
        <v>0</v>
      </c>
      <c r="G44" s="287">
        <f t="shared" si="4"/>
        <v>218</v>
      </c>
      <c r="H44" s="122"/>
    </row>
    <row r="45" spans="1:8" s="91" customFormat="1" ht="15" customHeight="1">
      <c r="A45" s="910" t="s">
        <v>90</v>
      </c>
      <c r="B45" s="100">
        <v>2851</v>
      </c>
      <c r="C45" s="101" t="s">
        <v>121</v>
      </c>
      <c r="D45" s="1000"/>
      <c r="E45" s="287">
        <f>E44+E36</f>
        <v>2240</v>
      </c>
      <c r="F45" s="1439">
        <f t="shared" ref="F45:G45" si="5">F44+F36</f>
        <v>0</v>
      </c>
      <c r="G45" s="287">
        <f t="shared" si="5"/>
        <v>2240</v>
      </c>
      <c r="H45" s="122"/>
    </row>
    <row r="46" spans="1:8" s="91" customFormat="1" ht="15" customHeight="1">
      <c r="A46" s="114" t="s">
        <v>90</v>
      </c>
      <c r="B46" s="128"/>
      <c r="C46" s="115" t="s">
        <v>94</v>
      </c>
      <c r="D46" s="1000"/>
      <c r="E46" s="287">
        <f>E45</f>
        <v>2240</v>
      </c>
      <c r="F46" s="1439">
        <f t="shared" ref="F46:G47" si="6">F45</f>
        <v>0</v>
      </c>
      <c r="G46" s="287">
        <f t="shared" si="6"/>
        <v>2240</v>
      </c>
      <c r="H46" s="122"/>
    </row>
    <row r="47" spans="1:8" s="91" customFormat="1" ht="15" customHeight="1">
      <c r="A47" s="114" t="s">
        <v>90</v>
      </c>
      <c r="B47" s="128"/>
      <c r="C47" s="115" t="s">
        <v>91</v>
      </c>
      <c r="D47" s="370"/>
      <c r="E47" s="370">
        <f>E46</f>
        <v>2240</v>
      </c>
      <c r="F47" s="641">
        <f t="shared" si="6"/>
        <v>0</v>
      </c>
      <c r="G47" s="370">
        <f t="shared" si="6"/>
        <v>2240</v>
      </c>
      <c r="H47" s="331"/>
    </row>
    <row r="48" spans="1:8" s="296" customFormat="1">
      <c r="A48" s="35"/>
      <c r="B48" s="44"/>
      <c r="C48" s="44"/>
      <c r="D48" s="44"/>
      <c r="E48" s="44"/>
      <c r="F48" s="44"/>
      <c r="G48" s="36"/>
      <c r="H48" s="36"/>
    </row>
    <row r="49" spans="1:8">
      <c r="A49" s="2187" t="s">
        <v>333</v>
      </c>
      <c r="B49" s="2187"/>
      <c r="C49" s="2187"/>
      <c r="D49" s="2187"/>
      <c r="E49" s="2187"/>
      <c r="F49" s="2187"/>
      <c r="G49" s="2187"/>
      <c r="H49" s="884"/>
    </row>
    <row r="50" spans="1:8">
      <c r="A50" s="650" t="s">
        <v>330</v>
      </c>
      <c r="B50" s="2206" t="s">
        <v>832</v>
      </c>
      <c r="C50" s="2206"/>
      <c r="D50" s="2206"/>
      <c r="E50" s="2206"/>
      <c r="F50" s="2206"/>
      <c r="G50" s="2206"/>
      <c r="H50" s="895"/>
    </row>
    <row r="51" spans="1:8">
      <c r="A51" s="650" t="s">
        <v>332</v>
      </c>
      <c r="B51" s="1502" t="s">
        <v>293</v>
      </c>
      <c r="C51" s="628"/>
      <c r="D51" s="628"/>
      <c r="E51" s="628"/>
      <c r="F51" s="627"/>
      <c r="G51" s="627"/>
      <c r="H51" s="895"/>
    </row>
    <row r="52" spans="1:8">
      <c r="A52" s="650"/>
      <c r="B52" s="2114"/>
      <c r="C52" s="2114"/>
      <c r="D52" s="2114"/>
      <c r="E52" s="2114"/>
      <c r="F52" s="2114"/>
      <c r="G52" s="2114"/>
      <c r="H52" s="2114"/>
    </row>
    <row r="53" spans="1:8">
      <c r="A53" s="432"/>
      <c r="B53" s="424"/>
      <c r="C53" s="423"/>
      <c r="D53" s="2126"/>
      <c r="E53" s="623"/>
      <c r="F53" s="2126"/>
      <c r="G53" s="623"/>
      <c r="H53" s="623"/>
    </row>
    <row r="54" spans="1:8">
      <c r="A54" s="432"/>
      <c r="B54" s="424"/>
      <c r="C54" s="423"/>
      <c r="D54" s="431"/>
      <c r="E54" s="431"/>
      <c r="F54" s="431"/>
      <c r="G54" s="431"/>
      <c r="H54" s="431"/>
    </row>
    <row r="55" spans="1:8">
      <c r="A55" s="596"/>
      <c r="B55" s="2206"/>
      <c r="C55" s="2206"/>
      <c r="D55" s="2206"/>
      <c r="E55" s="2206"/>
      <c r="F55" s="2206"/>
      <c r="G55" s="2206"/>
      <c r="H55" s="2206"/>
    </row>
    <row r="56" spans="1:8">
      <c r="A56" s="596"/>
      <c r="B56" s="596"/>
      <c r="C56" s="596"/>
      <c r="D56" s="422"/>
      <c r="E56" s="422"/>
      <c r="F56" s="322"/>
      <c r="G56" s="322"/>
      <c r="H56" s="322"/>
    </row>
    <row r="57" spans="1:8">
      <c r="A57" s="596"/>
      <c r="B57" s="424"/>
      <c r="C57" s="315"/>
      <c r="D57" s="310"/>
      <c r="E57" s="310"/>
      <c r="F57" s="433"/>
      <c r="G57" s="310"/>
      <c r="H57" s="310"/>
    </row>
    <row r="58" spans="1:8">
      <c r="A58" s="596"/>
      <c r="B58" s="424"/>
      <c r="C58" s="315"/>
      <c r="D58" s="434"/>
      <c r="E58" s="434"/>
      <c r="F58" s="434"/>
      <c r="G58" s="434"/>
      <c r="H58" s="434"/>
    </row>
    <row r="59" spans="1:8">
      <c r="A59" s="596"/>
      <c r="B59" s="424"/>
      <c r="C59" s="325"/>
      <c r="D59" s="601"/>
      <c r="E59" s="435"/>
      <c r="F59" s="601"/>
      <c r="G59" s="435"/>
      <c r="H59" s="435"/>
    </row>
    <row r="60" spans="1:8">
      <c r="A60" s="596"/>
      <c r="B60" s="424"/>
      <c r="C60" s="315"/>
      <c r="D60" s="434"/>
      <c r="E60" s="434"/>
      <c r="F60" s="434"/>
      <c r="G60" s="434"/>
      <c r="H60" s="434"/>
    </row>
    <row r="61" spans="1:8">
      <c r="A61" s="596"/>
      <c r="B61" s="424"/>
      <c r="C61" s="325"/>
      <c r="D61" s="601"/>
      <c r="E61" s="435"/>
      <c r="F61" s="435"/>
      <c r="G61" s="601"/>
      <c r="H61" s="601"/>
    </row>
    <row r="62" spans="1:8">
      <c r="A62" s="596"/>
      <c r="B62" s="424"/>
      <c r="C62" s="325"/>
      <c r="D62" s="316"/>
      <c r="E62" s="316"/>
      <c r="F62" s="316"/>
      <c r="G62" s="316"/>
      <c r="H62" s="316"/>
    </row>
    <row r="63" spans="1:8">
      <c r="A63" s="596"/>
      <c r="B63" s="424"/>
      <c r="C63" s="325"/>
      <c r="D63" s="316"/>
      <c r="E63" s="316"/>
      <c r="F63" s="316"/>
      <c r="G63" s="316"/>
      <c r="H63" s="316"/>
    </row>
    <row r="64" spans="1:8">
      <c r="A64" s="596"/>
      <c r="B64" s="424"/>
      <c r="C64" s="325"/>
      <c r="D64" s="316"/>
      <c r="E64" s="316"/>
      <c r="F64" s="316"/>
      <c r="G64" s="316"/>
      <c r="H64" s="316"/>
    </row>
    <row r="65" spans="1:8">
      <c r="A65" s="596"/>
      <c r="B65" s="424"/>
      <c r="C65" s="325"/>
      <c r="D65" s="316"/>
      <c r="E65" s="316"/>
      <c r="F65" s="316"/>
      <c r="G65" s="316"/>
      <c r="H65" s="316"/>
    </row>
    <row r="66" spans="1:8">
      <c r="A66" s="596"/>
      <c r="B66" s="424"/>
      <c r="C66" s="325"/>
      <c r="D66" s="316"/>
      <c r="E66" s="316"/>
      <c r="F66" s="316"/>
      <c r="G66" s="316"/>
      <c r="H66" s="316"/>
    </row>
    <row r="67" spans="1:8">
      <c r="A67" s="596"/>
      <c r="B67" s="424"/>
      <c r="C67" s="325"/>
      <c r="D67" s="316"/>
      <c r="E67" s="316"/>
      <c r="F67" s="316"/>
      <c r="G67" s="316"/>
      <c r="H67" s="316"/>
    </row>
    <row r="68" spans="1:8">
      <c r="A68" s="596"/>
      <c r="B68" s="424"/>
      <c r="C68" s="325"/>
      <c r="D68" s="316"/>
      <c r="E68" s="316"/>
      <c r="F68" s="316"/>
      <c r="G68" s="316"/>
      <c r="H68" s="316"/>
    </row>
    <row r="69" spans="1:8">
      <c r="A69" s="596"/>
      <c r="B69" s="424"/>
      <c r="C69" s="325"/>
      <c r="D69" s="316"/>
      <c r="E69" s="316"/>
      <c r="F69" s="316"/>
      <c r="G69" s="316"/>
      <c r="H69" s="316"/>
    </row>
    <row r="70" spans="1:8">
      <c r="A70" s="596"/>
      <c r="B70" s="424"/>
      <c r="C70" s="315"/>
      <c r="D70" s="316"/>
      <c r="E70" s="316"/>
      <c r="F70" s="316"/>
      <c r="G70" s="316"/>
      <c r="H70" s="316"/>
    </row>
    <row r="71" spans="1:8">
      <c r="A71" s="596"/>
      <c r="B71" s="424"/>
      <c r="C71" s="315"/>
      <c r="D71" s="316"/>
      <c r="E71" s="316"/>
      <c r="F71" s="316"/>
      <c r="G71" s="316"/>
      <c r="H71" s="316"/>
    </row>
    <row r="72" spans="1:8">
      <c r="A72" s="596"/>
      <c r="B72" s="424"/>
      <c r="C72" s="315"/>
      <c r="D72" s="316"/>
      <c r="E72" s="316"/>
      <c r="F72" s="316"/>
      <c r="G72" s="316"/>
      <c r="H72" s="316"/>
    </row>
    <row r="73" spans="1:8">
      <c r="A73" s="596"/>
      <c r="B73" s="424"/>
      <c r="C73" s="315"/>
      <c r="D73" s="316"/>
      <c r="E73" s="316"/>
      <c r="F73" s="316"/>
      <c r="G73" s="316"/>
      <c r="H73" s="316"/>
    </row>
    <row r="74" spans="1:8">
      <c r="A74" s="596"/>
      <c r="B74" s="424"/>
      <c r="C74" s="315"/>
      <c r="D74" s="316"/>
      <c r="E74" s="316"/>
      <c r="F74" s="316"/>
      <c r="G74" s="316"/>
      <c r="H74" s="316"/>
    </row>
    <row r="75" spans="1:8">
      <c r="F75" s="317"/>
      <c r="G75" s="317"/>
      <c r="H75" s="317"/>
    </row>
    <row r="76" spans="1:8">
      <c r="F76" s="317"/>
      <c r="G76" s="317"/>
      <c r="H76" s="317"/>
    </row>
    <row r="77" spans="1:8">
      <c r="F77" s="317"/>
      <c r="G77" s="317"/>
      <c r="H77" s="317"/>
    </row>
    <row r="78" spans="1:8">
      <c r="F78" s="317"/>
      <c r="G78" s="317"/>
      <c r="H78" s="317"/>
    </row>
    <row r="79" spans="1:8">
      <c r="F79" s="317"/>
      <c r="G79" s="317"/>
      <c r="H79" s="317"/>
    </row>
    <row r="80" spans="1:8">
      <c r="F80" s="317"/>
      <c r="G80" s="317"/>
      <c r="H80" s="317"/>
    </row>
    <row r="81" spans="6:8">
      <c r="F81" s="317"/>
      <c r="G81" s="317"/>
      <c r="H81" s="317"/>
    </row>
    <row r="82" spans="6:8">
      <c r="F82" s="317"/>
      <c r="G82" s="317"/>
      <c r="H82" s="317"/>
    </row>
    <row r="83" spans="6:8">
      <c r="F83" s="317"/>
      <c r="G83" s="317"/>
      <c r="H83" s="317"/>
    </row>
    <row r="84" spans="6:8">
      <c r="F84" s="317"/>
      <c r="G84" s="317"/>
      <c r="H84" s="317"/>
    </row>
    <row r="85" spans="6:8">
      <c r="F85" s="317"/>
      <c r="G85" s="317"/>
      <c r="H85" s="317"/>
    </row>
    <row r="86" spans="6:8">
      <c r="F86" s="317"/>
      <c r="G86" s="317"/>
      <c r="H86" s="317"/>
    </row>
    <row r="87" spans="6:8">
      <c r="F87" s="317"/>
      <c r="G87" s="317"/>
      <c r="H87" s="317"/>
    </row>
    <row r="88" spans="6:8">
      <c r="F88" s="317"/>
      <c r="G88" s="317"/>
      <c r="H88" s="317"/>
    </row>
    <row r="89" spans="6:8">
      <c r="F89" s="317"/>
      <c r="G89" s="317"/>
      <c r="H89" s="317"/>
    </row>
    <row r="90" spans="6:8">
      <c r="F90" s="317"/>
      <c r="G90" s="317"/>
      <c r="H90" s="317"/>
    </row>
    <row r="91" spans="6:8">
      <c r="F91" s="317"/>
      <c r="G91" s="317"/>
      <c r="H91" s="317"/>
    </row>
  </sheetData>
  <mergeCells count="8">
    <mergeCell ref="B55:H55"/>
    <mergeCell ref="A2:G2"/>
    <mergeCell ref="A1:G1"/>
    <mergeCell ref="A49:G49"/>
    <mergeCell ref="B50:G50"/>
    <mergeCell ref="A3:G3"/>
    <mergeCell ref="B4:G4"/>
    <mergeCell ref="B14:G14"/>
  </mergeCells>
  <printOptions horizontalCentered="1"/>
  <pageMargins left="0.78740157480314965" right="0.78740157480314965" top="0.78740157480314965" bottom="4.1338582677165361" header="0.51181102362204722" footer="3.8582677165354333"/>
  <pageSetup paperSize="9" scale="95" firstPageNumber="28" orientation="portrait" blackAndWhite="1" useFirstPageNumber="1" r:id="rId1"/>
  <headerFooter alignWithMargins="0">
    <oddHeader xml:space="preserve">&amp;C   </oddHeader>
    <oddFooter>&amp;C&amp;"Times New Roman,Bold"&amp;P</oddFooter>
  </headerFooter>
  <rowBreaks count="1" manualBreakCount="1">
    <brk id="37" max="9" man="1"/>
  </rowBreaks>
</worksheet>
</file>

<file path=xl/worksheets/sheet17.xml><?xml version="1.0" encoding="utf-8"?>
<worksheet xmlns="http://schemas.openxmlformats.org/spreadsheetml/2006/main" xmlns:r="http://schemas.openxmlformats.org/officeDocument/2006/relationships">
  <sheetPr syncVertical="1" syncRef="B1" transitionEvaluation="1" codeName="Sheet19">
    <tabColor rgb="FFFFFF00"/>
  </sheetPr>
  <dimension ref="A1:H51"/>
  <sheetViews>
    <sheetView view="pageBreakPreview" topLeftCell="B1" zoomScaleNormal="85" zoomScaleSheetLayoutView="100" workbookViewId="0">
      <selection activeCell="I1" sqref="I1:AC1048576"/>
    </sheetView>
  </sheetViews>
  <sheetFormatPr defaultColWidth="11" defaultRowHeight="13.2"/>
  <cols>
    <col min="1" max="1" width="6.44140625" style="269" customWidth="1"/>
    <col min="2" max="2" width="7.6640625" style="218" customWidth="1"/>
    <col min="3" max="3" width="35.44140625" style="91" customWidth="1"/>
    <col min="4" max="4" width="7.6640625" style="106" customWidth="1"/>
    <col min="5" max="5" width="9.44140625" style="106" customWidth="1"/>
    <col min="6" max="6" width="12.109375" style="91" customWidth="1"/>
    <col min="7" max="7" width="9.6640625" style="91" customWidth="1"/>
    <col min="8" max="8" width="3.44140625" style="1756" customWidth="1"/>
    <col min="9" max="16384" width="11" style="91"/>
  </cols>
  <sheetData>
    <row r="1" spans="1:8" ht="14.1" customHeight="1">
      <c r="A1" s="2209" t="s">
        <v>202</v>
      </c>
      <c r="B1" s="2209"/>
      <c r="C1" s="2209"/>
      <c r="D1" s="2209"/>
      <c r="E1" s="2209"/>
      <c r="F1" s="2209"/>
      <c r="G1" s="2209"/>
      <c r="H1" s="1757"/>
    </row>
    <row r="2" spans="1:8" ht="14.1" customHeight="1">
      <c r="A2" s="2209" t="s">
        <v>203</v>
      </c>
      <c r="B2" s="2209"/>
      <c r="C2" s="2209"/>
      <c r="D2" s="2209"/>
      <c r="E2" s="2209"/>
      <c r="F2" s="2209"/>
      <c r="G2" s="2209"/>
      <c r="H2" s="1757"/>
    </row>
    <row r="3" spans="1:8" ht="14.1" customHeight="1">
      <c r="A3" s="2173" t="s">
        <v>736</v>
      </c>
      <c r="B3" s="2173"/>
      <c r="C3" s="2173"/>
      <c r="D3" s="2173"/>
      <c r="E3" s="2173"/>
      <c r="F3" s="2173"/>
      <c r="G3" s="2173"/>
      <c r="H3" s="1747"/>
    </row>
    <row r="4" spans="1:8" ht="8.4" customHeight="1">
      <c r="A4" s="37"/>
      <c r="B4" s="2174"/>
      <c r="C4" s="2174"/>
      <c r="D4" s="2174"/>
      <c r="E4" s="2174"/>
      <c r="F4" s="2174"/>
      <c r="G4" s="2174"/>
      <c r="H4" s="593"/>
    </row>
    <row r="5" spans="1:8" ht="14.1" customHeight="1">
      <c r="A5" s="37"/>
      <c r="B5" s="33"/>
      <c r="C5" s="33"/>
      <c r="D5" s="39"/>
      <c r="E5" s="40" t="s">
        <v>28</v>
      </c>
      <c r="F5" s="40" t="s">
        <v>29</v>
      </c>
      <c r="G5" s="40" t="s">
        <v>167</v>
      </c>
      <c r="H5" s="44"/>
    </row>
    <row r="6" spans="1:8" ht="16.95" customHeight="1">
      <c r="A6" s="37"/>
      <c r="B6" s="45" t="s">
        <v>30</v>
      </c>
      <c r="C6" s="33" t="s">
        <v>31</v>
      </c>
      <c r="D6" s="42" t="s">
        <v>91</v>
      </c>
      <c r="E6" s="35">
        <v>62064</v>
      </c>
      <c r="F6" s="800">
        <v>0</v>
      </c>
      <c r="G6" s="35">
        <f>SUM(E6:F6)</f>
        <v>62064</v>
      </c>
      <c r="H6" s="42"/>
    </row>
    <row r="7" spans="1:8" ht="14.1" customHeight="1">
      <c r="A7" s="37"/>
      <c r="B7" s="41" t="s">
        <v>32</v>
      </c>
      <c r="C7" s="43" t="s">
        <v>33</v>
      </c>
      <c r="D7" s="44"/>
      <c r="E7" s="36"/>
      <c r="F7" s="804"/>
      <c r="G7" s="36"/>
      <c r="H7" s="44"/>
    </row>
    <row r="8" spans="1:8" ht="14.1" customHeight="1">
      <c r="A8" s="37"/>
      <c r="B8" s="41"/>
      <c r="C8" s="43" t="s">
        <v>163</v>
      </c>
      <c r="D8" s="44" t="s">
        <v>91</v>
      </c>
      <c r="E8" s="651">
        <f>G28</f>
        <v>14113</v>
      </c>
      <c r="F8" s="805">
        <v>0</v>
      </c>
      <c r="G8" s="1578">
        <f>SUM(E8:F8)</f>
        <v>14113</v>
      </c>
      <c r="H8" s="44"/>
    </row>
    <row r="9" spans="1:8" ht="14.1" customHeight="1">
      <c r="A9" s="37"/>
      <c r="B9" s="45" t="s">
        <v>90</v>
      </c>
      <c r="C9" s="33" t="s">
        <v>47</v>
      </c>
      <c r="D9" s="46" t="s">
        <v>91</v>
      </c>
      <c r="E9" s="47">
        <f>SUM(E6:E8)</f>
        <v>76177</v>
      </c>
      <c r="F9" s="799">
        <f>SUM(F6:F8)</f>
        <v>0</v>
      </c>
      <c r="G9" s="47">
        <f>SUM(E9:F9)</f>
        <v>76177</v>
      </c>
      <c r="H9" s="42"/>
    </row>
    <row r="10" spans="1:8" ht="14.1" customHeight="1">
      <c r="A10" s="37"/>
      <c r="B10" s="41"/>
      <c r="C10" s="33"/>
      <c r="D10" s="34"/>
      <c r="E10" s="34"/>
      <c r="F10" s="42"/>
      <c r="G10" s="34"/>
      <c r="H10" s="42"/>
    </row>
    <row r="11" spans="1:8" ht="12.75" customHeight="1">
      <c r="A11" s="37"/>
      <c r="B11" s="45" t="s">
        <v>48</v>
      </c>
      <c r="C11" s="33" t="s">
        <v>49</v>
      </c>
      <c r="D11" s="33"/>
      <c r="E11" s="33"/>
      <c r="F11" s="48"/>
      <c r="G11" s="33"/>
      <c r="H11" s="48"/>
    </row>
    <row r="12" spans="1:8" s="1" customFormat="1">
      <c r="A12" s="35"/>
      <c r="B12" s="581"/>
      <c r="C12" s="581"/>
      <c r="D12" s="581"/>
      <c r="E12" s="581"/>
      <c r="F12" s="581"/>
      <c r="G12" s="581"/>
      <c r="H12" s="594"/>
    </row>
    <row r="13" spans="1:8" s="1" customFormat="1" ht="13.8" thickBot="1">
      <c r="A13" s="49"/>
      <c r="B13" s="2169" t="s">
        <v>155</v>
      </c>
      <c r="C13" s="2169"/>
      <c r="D13" s="2169"/>
      <c r="E13" s="2169"/>
      <c r="F13" s="2169"/>
      <c r="G13" s="2169"/>
      <c r="H13" s="594"/>
    </row>
    <row r="14" spans="1:8" s="1" customFormat="1" ht="15" customHeight="1" thickTop="1" thickBot="1">
      <c r="A14" s="49"/>
      <c r="B14" s="282"/>
      <c r="C14" s="282" t="s">
        <v>50</v>
      </c>
      <c r="D14" s="282"/>
      <c r="E14" s="282"/>
      <c r="F14" s="282"/>
      <c r="G14" s="50" t="s">
        <v>167</v>
      </c>
      <c r="H14" s="44"/>
    </row>
    <row r="15" spans="1:8" s="335" customFormat="1" ht="15" customHeight="1" thickTop="1">
      <c r="A15" s="395"/>
      <c r="B15" s="1024"/>
      <c r="C15" s="1025" t="s">
        <v>94</v>
      </c>
      <c r="D15" s="355"/>
      <c r="E15" s="955"/>
      <c r="F15" s="955"/>
      <c r="G15" s="355"/>
      <c r="H15" s="388"/>
    </row>
    <row r="16" spans="1:8" s="335" customFormat="1" ht="15" customHeight="1">
      <c r="A16" s="395" t="s">
        <v>95</v>
      </c>
      <c r="B16" s="1155">
        <v>2852</v>
      </c>
      <c r="C16" s="1025" t="s">
        <v>201</v>
      </c>
      <c r="D16" s="337"/>
      <c r="E16" s="1027"/>
      <c r="F16" s="1027"/>
      <c r="G16" s="337"/>
      <c r="H16" s="1833"/>
    </row>
    <row r="17" spans="1:8" s="335" customFormat="1" ht="15" customHeight="1">
      <c r="A17" s="395"/>
      <c r="B17" s="1948">
        <v>7</v>
      </c>
      <c r="C17" s="1028" t="s">
        <v>547</v>
      </c>
      <c r="D17" s="337"/>
      <c r="E17" s="1027"/>
      <c r="F17" s="1027"/>
      <c r="G17" s="337"/>
      <c r="H17" s="1833"/>
    </row>
    <row r="18" spans="1:8" s="335" customFormat="1" ht="15" customHeight="1">
      <c r="A18" s="395"/>
      <c r="B18" s="1949">
        <v>7.8</v>
      </c>
      <c r="C18" s="1025" t="s">
        <v>42</v>
      </c>
      <c r="D18" s="337"/>
      <c r="E18" s="1027"/>
      <c r="F18" s="1027"/>
      <c r="G18" s="337"/>
      <c r="H18" s="1833"/>
    </row>
    <row r="19" spans="1:8" s="335" customFormat="1" ht="15" customHeight="1">
      <c r="A19" s="395"/>
      <c r="B19" s="472">
        <v>19</v>
      </c>
      <c r="C19" s="1028" t="s">
        <v>204</v>
      </c>
      <c r="D19" s="337"/>
      <c r="E19" s="1027"/>
      <c r="F19" s="1027"/>
      <c r="G19" s="337"/>
      <c r="H19" s="1833"/>
    </row>
    <row r="20" spans="1:8" s="335" customFormat="1" ht="15" customHeight="1">
      <c r="A20" s="1561"/>
      <c r="B20" s="129" t="s">
        <v>355</v>
      </c>
      <c r="C20" s="1760" t="s">
        <v>354</v>
      </c>
      <c r="D20" s="337"/>
      <c r="E20" s="1444">
        <v>772</v>
      </c>
      <c r="F20" s="1027"/>
      <c r="G20" s="356">
        <f t="shared" ref="G20:G23" si="0">SUM(E20:F20)</f>
        <v>772</v>
      </c>
      <c r="H20" s="655" t="s">
        <v>330</v>
      </c>
    </row>
    <row r="21" spans="1:8" s="335" customFormat="1" ht="15" customHeight="1">
      <c r="A21" s="891"/>
      <c r="B21" s="363" t="s">
        <v>289</v>
      </c>
      <c r="C21" s="361" t="s">
        <v>930</v>
      </c>
      <c r="D21" s="356"/>
      <c r="E21" s="356">
        <v>5000</v>
      </c>
      <c r="F21" s="357"/>
      <c r="G21" s="356">
        <f t="shared" si="0"/>
        <v>5000</v>
      </c>
      <c r="H21" s="655" t="s">
        <v>332</v>
      </c>
    </row>
    <row r="22" spans="1:8" s="335" customFormat="1" ht="26.4">
      <c r="A22" s="891"/>
      <c r="B22" s="363" t="s">
        <v>601</v>
      </c>
      <c r="C22" s="361" t="s">
        <v>737</v>
      </c>
      <c r="D22" s="357"/>
      <c r="E22" s="356">
        <v>3341</v>
      </c>
      <c r="F22" s="357"/>
      <c r="G22" s="356">
        <f t="shared" si="0"/>
        <v>3341</v>
      </c>
      <c r="H22" s="655" t="s">
        <v>340</v>
      </c>
    </row>
    <row r="23" spans="1:8" s="335" customFormat="1" ht="15" customHeight="1">
      <c r="A23" s="363" t="s">
        <v>334</v>
      </c>
      <c r="B23" s="363" t="s">
        <v>602</v>
      </c>
      <c r="C23" s="361" t="s">
        <v>833</v>
      </c>
      <c r="D23" s="359"/>
      <c r="E23" s="360">
        <v>5000</v>
      </c>
      <c r="F23" s="1441"/>
      <c r="G23" s="360">
        <f t="shared" si="0"/>
        <v>5000</v>
      </c>
      <c r="H23" s="655" t="s">
        <v>338</v>
      </c>
    </row>
    <row r="24" spans="1:8" s="335" customFormat="1" ht="15" customHeight="1">
      <c r="A24" s="395" t="s">
        <v>90</v>
      </c>
      <c r="B24" s="472">
        <v>19</v>
      </c>
      <c r="C24" s="1028" t="s">
        <v>204</v>
      </c>
      <c r="D24" s="357"/>
      <c r="E24" s="360">
        <f>SUM(E20:E23)</f>
        <v>14113</v>
      </c>
      <c r="F24" s="1441">
        <f>SUM(F21:F22)</f>
        <v>0</v>
      </c>
      <c r="G24" s="360">
        <f>SUM(G20:G23)</f>
        <v>14113</v>
      </c>
      <c r="H24" s="795"/>
    </row>
    <row r="25" spans="1:8" s="335" customFormat="1" ht="15" customHeight="1">
      <c r="A25" s="395" t="s">
        <v>90</v>
      </c>
      <c r="B25" s="1949">
        <v>7.8</v>
      </c>
      <c r="C25" s="1025" t="s">
        <v>42</v>
      </c>
      <c r="D25" s="354"/>
      <c r="E25" s="354">
        <f>E24</f>
        <v>14113</v>
      </c>
      <c r="F25" s="1458">
        <f t="shared" ref="F25:G25" si="1">F24</f>
        <v>0</v>
      </c>
      <c r="G25" s="354">
        <f t="shared" si="1"/>
        <v>14113</v>
      </c>
      <c r="H25" s="655"/>
    </row>
    <row r="26" spans="1:8" s="335" customFormat="1" ht="15" customHeight="1">
      <c r="A26" s="1895" t="s">
        <v>90</v>
      </c>
      <c r="B26" s="1948">
        <v>7</v>
      </c>
      <c r="C26" s="1028" t="s">
        <v>547</v>
      </c>
      <c r="D26" s="360"/>
      <c r="E26" s="360">
        <f>E25</f>
        <v>14113</v>
      </c>
      <c r="F26" s="1441">
        <f t="shared" ref="F26:G28" si="2">F25</f>
        <v>0</v>
      </c>
      <c r="G26" s="360">
        <f t="shared" si="2"/>
        <v>14113</v>
      </c>
      <c r="H26" s="655"/>
    </row>
    <row r="27" spans="1:8" s="335" customFormat="1" ht="15" customHeight="1">
      <c r="A27" s="395" t="s">
        <v>90</v>
      </c>
      <c r="B27" s="1155">
        <v>2852</v>
      </c>
      <c r="C27" s="1025" t="s">
        <v>201</v>
      </c>
      <c r="D27" s="360"/>
      <c r="E27" s="360">
        <f>E26</f>
        <v>14113</v>
      </c>
      <c r="F27" s="1441">
        <f t="shared" si="2"/>
        <v>0</v>
      </c>
      <c r="G27" s="360">
        <f t="shared" si="2"/>
        <v>14113</v>
      </c>
      <c r="H27" s="655"/>
    </row>
    <row r="28" spans="1:8" s="335" customFormat="1" ht="15" customHeight="1">
      <c r="A28" s="395" t="s">
        <v>90</v>
      </c>
      <c r="B28" s="1026"/>
      <c r="C28" s="1025" t="s">
        <v>94</v>
      </c>
      <c r="D28" s="478"/>
      <c r="E28" s="478">
        <f>E27</f>
        <v>14113</v>
      </c>
      <c r="F28" s="1517">
        <f t="shared" si="2"/>
        <v>0</v>
      </c>
      <c r="G28" s="478">
        <f t="shared" si="2"/>
        <v>14113</v>
      </c>
      <c r="H28" s="791"/>
    </row>
    <row r="29" spans="1:8" s="335" customFormat="1" ht="15" customHeight="1">
      <c r="A29" s="400" t="s">
        <v>90</v>
      </c>
      <c r="B29" s="1030"/>
      <c r="C29" s="1030" t="s">
        <v>91</v>
      </c>
      <c r="D29" s="478"/>
      <c r="E29" s="478">
        <f t="shared" ref="E29:G29" si="3">E28</f>
        <v>14113</v>
      </c>
      <c r="F29" s="1517">
        <f t="shared" si="3"/>
        <v>0</v>
      </c>
      <c r="G29" s="478">
        <f t="shared" si="3"/>
        <v>14113</v>
      </c>
      <c r="H29" s="791"/>
    </row>
    <row r="30" spans="1:8" s="335" customFormat="1" ht="8.4" customHeight="1">
      <c r="A30" s="1946"/>
      <c r="B30" s="1947"/>
      <c r="C30" s="1947"/>
      <c r="D30" s="386"/>
      <c r="E30" s="386"/>
      <c r="F30" s="386"/>
      <c r="G30" s="386"/>
      <c r="H30" s="791"/>
    </row>
    <row r="31" spans="1:8" ht="14.4" customHeight="1">
      <c r="A31" s="580" t="s">
        <v>334</v>
      </c>
      <c r="B31" s="183" t="s">
        <v>796</v>
      </c>
      <c r="C31" s="183"/>
      <c r="D31" s="331"/>
      <c r="E31" s="331"/>
      <c r="F31" s="331"/>
      <c r="G31" s="331"/>
      <c r="H31" s="1593"/>
    </row>
    <row r="32" spans="1:8" s="240" customFormat="1" ht="14.4" customHeight="1">
      <c r="A32" s="778" t="s">
        <v>331</v>
      </c>
      <c r="B32" s="779"/>
      <c r="C32" s="779"/>
      <c r="D32" s="780"/>
      <c r="E32" s="780"/>
      <c r="F32" s="780"/>
      <c r="G32" s="780"/>
      <c r="H32" s="1834"/>
    </row>
    <row r="33" spans="1:8" s="240" customFormat="1" ht="14.4" customHeight="1">
      <c r="A33" s="777" t="s">
        <v>330</v>
      </c>
      <c r="B33" s="2210" t="s">
        <v>931</v>
      </c>
      <c r="C33" s="2210"/>
      <c r="D33" s="2210"/>
      <c r="E33" s="2210"/>
      <c r="F33" s="2210"/>
      <c r="G33" s="2210"/>
      <c r="H33" s="777"/>
    </row>
    <row r="34" spans="1:8" s="240" customFormat="1" ht="14.4" customHeight="1">
      <c r="A34" s="777" t="s">
        <v>332</v>
      </c>
      <c r="B34" s="1832" t="s">
        <v>1054</v>
      </c>
      <c r="C34" s="1758"/>
      <c r="D34" s="1758"/>
      <c r="E34" s="1758"/>
      <c r="F34" s="1758"/>
      <c r="G34" s="1758"/>
      <c r="H34" s="777"/>
    </row>
    <row r="35" spans="1:8" s="240" customFormat="1" ht="14.4" customHeight="1">
      <c r="A35" s="777" t="s">
        <v>340</v>
      </c>
      <c r="B35" s="2210" t="s">
        <v>1055</v>
      </c>
      <c r="C35" s="2210"/>
      <c r="D35" s="2210"/>
      <c r="E35" s="2210"/>
      <c r="F35" s="2210"/>
      <c r="G35" s="2210"/>
      <c r="H35" s="777"/>
    </row>
    <row r="36" spans="1:8" s="240" customFormat="1" ht="14.4" customHeight="1">
      <c r="A36" s="777" t="s">
        <v>338</v>
      </c>
      <c r="B36" s="1832" t="s">
        <v>1056</v>
      </c>
      <c r="C36" s="1832"/>
      <c r="D36" s="1832"/>
      <c r="E36" s="1832"/>
      <c r="F36" s="1832"/>
      <c r="G36" s="1832"/>
      <c r="H36" s="777"/>
    </row>
    <row r="37" spans="1:8" ht="14.4" customHeight="1">
      <c r="A37" s="630"/>
      <c r="B37" s="630"/>
      <c r="C37" s="630"/>
      <c r="D37" s="630"/>
      <c r="E37" s="630"/>
      <c r="F37" s="630"/>
      <c r="G37" s="630"/>
      <c r="H37" s="789"/>
    </row>
    <row r="38" spans="1:8">
      <c r="C38" s="116"/>
      <c r="D38" s="2126"/>
      <c r="E38" s="623"/>
      <c r="F38" s="2126"/>
      <c r="G38" s="623"/>
      <c r="H38" s="623"/>
    </row>
    <row r="39" spans="1:8">
      <c r="C39" s="116"/>
      <c r="D39" s="125"/>
      <c r="E39" s="125"/>
      <c r="F39" s="125"/>
      <c r="G39" s="125"/>
      <c r="H39" s="1509"/>
    </row>
    <row r="40" spans="1:8">
      <c r="C40" s="116"/>
      <c r="D40" s="248"/>
      <c r="E40" s="248"/>
      <c r="F40" s="248"/>
      <c r="G40" s="248"/>
      <c r="H40" s="248"/>
    </row>
    <row r="41" spans="1:8">
      <c r="C41" s="139"/>
      <c r="D41" s="244"/>
      <c r="E41" s="244"/>
      <c r="F41" s="244"/>
      <c r="G41" s="244"/>
      <c r="H41" s="243"/>
    </row>
    <row r="42" spans="1:8">
      <c r="C42" s="139"/>
      <c r="D42" s="125"/>
      <c r="E42" s="125"/>
      <c r="F42" s="125"/>
      <c r="G42" s="125"/>
      <c r="H42" s="1509"/>
    </row>
    <row r="43" spans="1:8">
      <c r="C43" s="221"/>
      <c r="D43" s="152"/>
      <c r="E43" s="152"/>
      <c r="F43" s="152"/>
      <c r="G43" s="152"/>
      <c r="H43" s="787"/>
    </row>
    <row r="44" spans="1:8">
      <c r="C44" s="221"/>
      <c r="F44" s="106"/>
      <c r="G44" s="106"/>
      <c r="H44" s="1701"/>
    </row>
    <row r="45" spans="1:8">
      <c r="C45" s="221"/>
      <c r="F45" s="106"/>
      <c r="G45" s="106"/>
      <c r="H45" s="1701"/>
    </row>
    <row r="46" spans="1:8">
      <c r="F46" s="106"/>
      <c r="G46" s="106"/>
      <c r="H46" s="1701"/>
    </row>
    <row r="47" spans="1:8">
      <c r="F47" s="106"/>
      <c r="G47" s="106"/>
      <c r="H47" s="1701"/>
    </row>
    <row r="50" spans="3:3">
      <c r="C50" s="138"/>
    </row>
    <row r="51" spans="3:3">
      <c r="C51" s="138"/>
    </row>
  </sheetData>
  <mergeCells count="7">
    <mergeCell ref="A1:G1"/>
    <mergeCell ref="A2:G2"/>
    <mergeCell ref="B35:G35"/>
    <mergeCell ref="B13:G13"/>
    <mergeCell ref="B33:G33"/>
    <mergeCell ref="A3:G3"/>
    <mergeCell ref="B4:G4"/>
  </mergeCells>
  <printOptions horizontalCentered="1"/>
  <pageMargins left="0.78740157480314965" right="0.78740157480314965" top="0.78740157480314965" bottom="4.1338582677165361" header="0.51181102362204722" footer="3.5433070866141736"/>
  <pageSetup paperSize="9" scale="95" firstPageNumber="30" orientation="portrait" blackAndWhite="1" useFirstPageNumber="1" r:id="rId1"/>
  <headerFooter alignWithMargins="0">
    <oddHeader xml:space="preserve">&amp;C   </oddHeader>
    <oddFooter>&amp;C&amp;"Times New Roman,Bold"&amp;P</oddFooter>
  </headerFooter>
</worksheet>
</file>

<file path=xl/worksheets/sheet18.xml><?xml version="1.0" encoding="utf-8"?>
<worksheet xmlns="http://schemas.openxmlformats.org/spreadsheetml/2006/main" xmlns:r="http://schemas.openxmlformats.org/officeDocument/2006/relationships">
  <sheetPr syncVertical="1" syncRef="B1" transitionEvaluation="1" codeName="Sheet20">
    <tabColor rgb="FFFFFF00"/>
  </sheetPr>
  <dimension ref="A1:I61"/>
  <sheetViews>
    <sheetView view="pageBreakPreview" topLeftCell="B1" zoomScaleNormal="85" zoomScaleSheetLayoutView="100" workbookViewId="0">
      <selection activeCell="I1" sqref="I1:AC1048576"/>
    </sheetView>
  </sheetViews>
  <sheetFormatPr defaultColWidth="11" defaultRowHeight="13.2"/>
  <cols>
    <col min="1" max="1" width="6.44140625" style="426" customWidth="1"/>
    <col min="2" max="2" width="8.109375" style="427" customWidth="1"/>
    <col min="3" max="3" width="32.6640625" style="1637" customWidth="1"/>
    <col min="4" max="4" width="9.88671875" style="317" customWidth="1"/>
    <col min="5" max="5" width="9.44140625" style="317" customWidth="1"/>
    <col min="6" max="6" width="11.6640625" style="313" customWidth="1"/>
    <col min="7" max="7" width="9.6640625" style="313" customWidth="1"/>
    <col min="8" max="8" width="3.44140625" style="313" customWidth="1"/>
    <col min="9" max="9" width="11" style="436"/>
    <col min="10" max="16384" width="11" style="313"/>
  </cols>
  <sheetData>
    <row r="1" spans="1:9" ht="14.4" customHeight="1">
      <c r="A1" s="2212" t="s">
        <v>129</v>
      </c>
      <c r="B1" s="2212"/>
      <c r="C1" s="2212"/>
      <c r="D1" s="2212"/>
      <c r="E1" s="2212"/>
      <c r="F1" s="2212"/>
      <c r="G1" s="2212"/>
      <c r="H1" s="896"/>
    </row>
    <row r="2" spans="1:9" ht="14.4" customHeight="1">
      <c r="A2" s="2212" t="s">
        <v>327</v>
      </c>
      <c r="B2" s="2212"/>
      <c r="C2" s="2212"/>
      <c r="D2" s="2212"/>
      <c r="E2" s="2212"/>
      <c r="F2" s="2212"/>
      <c r="G2" s="2212"/>
      <c r="H2" s="896"/>
    </row>
    <row r="3" spans="1:9" ht="15.6" customHeight="1">
      <c r="A3" s="2168" t="s">
        <v>738</v>
      </c>
      <c r="B3" s="2168"/>
      <c r="C3" s="2168"/>
      <c r="D3" s="2168"/>
      <c r="E3" s="2168"/>
      <c r="F3" s="2168"/>
      <c r="G3" s="2168"/>
      <c r="H3" s="889"/>
    </row>
    <row r="4" spans="1:9" ht="13.8">
      <c r="A4" s="37"/>
      <c r="B4" s="2174"/>
      <c r="C4" s="2174"/>
      <c r="D4" s="2174"/>
      <c r="E4" s="2174"/>
      <c r="F4" s="2174"/>
      <c r="G4" s="2174"/>
      <c r="H4" s="887"/>
    </row>
    <row r="5" spans="1:9" ht="14.4" customHeight="1">
      <c r="A5" s="37"/>
      <c r="B5" s="33"/>
      <c r="C5" s="7"/>
      <c r="D5" s="39"/>
      <c r="E5" s="40" t="s">
        <v>28</v>
      </c>
      <c r="F5" s="40" t="s">
        <v>29</v>
      </c>
      <c r="G5" s="40" t="s">
        <v>167</v>
      </c>
      <c r="H5" s="36"/>
    </row>
    <row r="6" spans="1:9" ht="14.4" customHeight="1">
      <c r="A6" s="37"/>
      <c r="B6" s="45" t="s">
        <v>30</v>
      </c>
      <c r="C6" s="7" t="s">
        <v>31</v>
      </c>
      <c r="D6" s="42" t="s">
        <v>91</v>
      </c>
      <c r="E6" s="35">
        <v>1209364</v>
      </c>
      <c r="F6" s="35">
        <v>125345</v>
      </c>
      <c r="G6" s="35">
        <f>SUM(E6:F6)</f>
        <v>1334709</v>
      </c>
      <c r="H6" s="35"/>
    </row>
    <row r="7" spans="1:9" ht="14.4" customHeight="1">
      <c r="A7" s="37"/>
      <c r="B7" s="45" t="s">
        <v>32</v>
      </c>
      <c r="C7" s="1631" t="s">
        <v>33</v>
      </c>
      <c r="D7" s="44"/>
      <c r="E7" s="36"/>
      <c r="F7" s="36"/>
      <c r="G7" s="36"/>
      <c r="H7" s="36"/>
    </row>
    <row r="8" spans="1:9">
      <c r="A8" s="37"/>
      <c r="B8" s="41"/>
      <c r="C8" s="1631" t="s">
        <v>163</v>
      </c>
      <c r="D8" s="44" t="s">
        <v>91</v>
      </c>
      <c r="E8" s="626">
        <v>0</v>
      </c>
      <c r="F8" s="625">
        <f>G25</f>
        <v>250000</v>
      </c>
      <c r="G8" s="651">
        <f>SUM(E8:F8)</f>
        <v>250000</v>
      </c>
      <c r="H8" s="36"/>
    </row>
    <row r="9" spans="1:9" ht="14.4" customHeight="1">
      <c r="A9" s="37"/>
      <c r="B9" s="45" t="s">
        <v>90</v>
      </c>
      <c r="C9" s="7" t="s">
        <v>47</v>
      </c>
      <c r="D9" s="46" t="s">
        <v>91</v>
      </c>
      <c r="E9" s="47">
        <f>SUM(E6:E8)</f>
        <v>1209364</v>
      </c>
      <c r="F9" s="47">
        <f>SUM(F6:F8)</f>
        <v>375345</v>
      </c>
      <c r="G9" s="47">
        <f>SUM(E9:F9)</f>
        <v>1584709</v>
      </c>
      <c r="H9" s="35"/>
    </row>
    <row r="10" spans="1:9" ht="14.4" customHeight="1">
      <c r="A10" s="37"/>
      <c r="B10" s="41"/>
      <c r="C10" s="7"/>
      <c r="D10" s="34"/>
      <c r="E10" s="34"/>
      <c r="F10" s="42"/>
      <c r="G10" s="34"/>
      <c r="H10" s="34"/>
    </row>
    <row r="11" spans="1:9" ht="14.4" customHeight="1">
      <c r="A11" s="37"/>
      <c r="B11" s="45" t="s">
        <v>48</v>
      </c>
      <c r="C11" s="772" t="s">
        <v>49</v>
      </c>
      <c r="D11" s="33"/>
      <c r="E11" s="33"/>
      <c r="F11" s="48"/>
      <c r="G11" s="33"/>
      <c r="H11" s="33"/>
    </row>
    <row r="12" spans="1:9">
      <c r="A12" s="35"/>
      <c r="B12" s="585"/>
      <c r="C12" s="1632"/>
      <c r="D12" s="585"/>
      <c r="E12" s="585"/>
      <c r="F12" s="585"/>
      <c r="G12" s="585"/>
      <c r="H12" s="636"/>
      <c r="I12" s="1"/>
    </row>
    <row r="13" spans="1:9" s="296" customFormat="1" ht="13.8" thickBot="1">
      <c r="A13" s="49"/>
      <c r="B13" s="2169" t="s">
        <v>155</v>
      </c>
      <c r="C13" s="2169"/>
      <c r="D13" s="2169"/>
      <c r="E13" s="2169"/>
      <c r="F13" s="2169"/>
      <c r="G13" s="2169"/>
      <c r="H13" s="636"/>
      <c r="I13" s="1"/>
    </row>
    <row r="14" spans="1:9" s="296" customFormat="1" ht="14.4" thickTop="1" thickBot="1">
      <c r="A14" s="49"/>
      <c r="B14" s="282"/>
      <c r="C14" s="282" t="s">
        <v>50</v>
      </c>
      <c r="D14" s="282"/>
      <c r="E14" s="282"/>
      <c r="F14" s="282"/>
      <c r="G14" s="50" t="s">
        <v>167</v>
      </c>
      <c r="H14" s="36"/>
      <c r="I14" s="1"/>
    </row>
    <row r="15" spans="1:9" s="335" customFormat="1" ht="15.6" customHeight="1" thickTop="1">
      <c r="A15" s="362"/>
      <c r="B15" s="1638"/>
      <c r="C15" s="393" t="s">
        <v>36</v>
      </c>
      <c r="D15" s="365"/>
      <c r="E15" s="1014"/>
      <c r="F15" s="1014"/>
      <c r="G15" s="365"/>
      <c r="H15" s="365"/>
    </row>
    <row r="16" spans="1:9" s="335" customFormat="1" ht="15.6" customHeight="1">
      <c r="A16" s="362" t="s">
        <v>95</v>
      </c>
      <c r="B16" s="1638">
        <v>4711</v>
      </c>
      <c r="C16" s="393" t="s">
        <v>375</v>
      </c>
      <c r="D16" s="386"/>
      <c r="E16" s="386"/>
      <c r="F16" s="385"/>
      <c r="G16" s="386"/>
      <c r="H16" s="386"/>
    </row>
    <row r="17" spans="1:8" s="335" customFormat="1" ht="15.6" customHeight="1">
      <c r="A17" s="1036"/>
      <c r="B17" s="477">
        <v>1</v>
      </c>
      <c r="C17" s="361" t="s">
        <v>282</v>
      </c>
      <c r="D17" s="356"/>
      <c r="E17" s="356"/>
      <c r="F17" s="357"/>
      <c r="G17" s="356"/>
      <c r="H17" s="356"/>
    </row>
    <row r="18" spans="1:8" s="335" customFormat="1" ht="15.6" customHeight="1">
      <c r="A18" s="1036"/>
      <c r="B18" s="480">
        <v>1.103</v>
      </c>
      <c r="C18" s="393" t="s">
        <v>548</v>
      </c>
      <c r="D18" s="356"/>
      <c r="E18" s="356"/>
      <c r="F18" s="357"/>
      <c r="G18" s="356"/>
      <c r="H18" s="356"/>
    </row>
    <row r="19" spans="1:8" s="335" customFormat="1" ht="15.6" customHeight="1">
      <c r="A19" s="1036"/>
      <c r="B19" s="477">
        <v>60</v>
      </c>
      <c r="C19" s="361" t="s">
        <v>281</v>
      </c>
      <c r="D19" s="356"/>
      <c r="E19" s="356"/>
      <c r="F19" s="629"/>
      <c r="G19" s="402"/>
      <c r="H19" s="402"/>
    </row>
    <row r="20" spans="1:8" s="335" customFormat="1" ht="15.6" customHeight="1">
      <c r="A20" s="1036"/>
      <c r="B20" s="363" t="s">
        <v>182</v>
      </c>
      <c r="C20" s="361" t="s">
        <v>549</v>
      </c>
      <c r="D20" s="360"/>
      <c r="E20" s="360">
        <v>250000</v>
      </c>
      <c r="F20" s="1441"/>
      <c r="G20" s="360">
        <f>SUM(E20:F20)</f>
        <v>250000</v>
      </c>
      <c r="H20" s="356"/>
    </row>
    <row r="21" spans="1:8" s="335" customFormat="1" ht="15.6" customHeight="1">
      <c r="A21" s="1036" t="s">
        <v>90</v>
      </c>
      <c r="B21" s="477">
        <v>60</v>
      </c>
      <c r="C21" s="361" t="s">
        <v>281</v>
      </c>
      <c r="D21" s="360"/>
      <c r="E21" s="360">
        <f>E20</f>
        <v>250000</v>
      </c>
      <c r="F21" s="1441">
        <f t="shared" ref="F21:G21" si="0">F20</f>
        <v>0</v>
      </c>
      <c r="G21" s="360">
        <f t="shared" si="0"/>
        <v>250000</v>
      </c>
      <c r="H21" s="356"/>
    </row>
    <row r="22" spans="1:8" s="335" customFormat="1" ht="15.6" customHeight="1">
      <c r="A22" s="362" t="s">
        <v>90</v>
      </c>
      <c r="B22" s="480">
        <v>1.103</v>
      </c>
      <c r="C22" s="393" t="s">
        <v>548</v>
      </c>
      <c r="D22" s="360"/>
      <c r="E22" s="360">
        <f t="shared" ref="E22:G22" si="1">E20</f>
        <v>250000</v>
      </c>
      <c r="F22" s="1441">
        <f t="shared" si="1"/>
        <v>0</v>
      </c>
      <c r="G22" s="360">
        <f t="shared" si="1"/>
        <v>250000</v>
      </c>
      <c r="H22" s="356"/>
    </row>
    <row r="23" spans="1:8" s="335" customFormat="1" ht="15.6" customHeight="1">
      <c r="A23" s="956" t="s">
        <v>90</v>
      </c>
      <c r="B23" s="482" t="s">
        <v>272</v>
      </c>
      <c r="C23" s="361" t="s">
        <v>282</v>
      </c>
      <c r="D23" s="353"/>
      <c r="E23" s="354">
        <f>E22</f>
        <v>250000</v>
      </c>
      <c r="F23" s="1458">
        <f t="shared" ref="F23:G26" si="2">F22</f>
        <v>0</v>
      </c>
      <c r="G23" s="354">
        <f t="shared" si="2"/>
        <v>250000</v>
      </c>
      <c r="H23" s="357"/>
    </row>
    <row r="24" spans="1:8" s="403" customFormat="1" ht="15.6" customHeight="1">
      <c r="A24" s="1640" t="s">
        <v>90</v>
      </c>
      <c r="B24" s="1639">
        <v>4711</v>
      </c>
      <c r="C24" s="1018" t="s">
        <v>375</v>
      </c>
      <c r="D24" s="1020"/>
      <c r="E24" s="1451">
        <f>E23</f>
        <v>250000</v>
      </c>
      <c r="F24" s="660">
        <f t="shared" si="2"/>
        <v>0</v>
      </c>
      <c r="G24" s="1451">
        <f t="shared" si="2"/>
        <v>250000</v>
      </c>
      <c r="H24" s="355"/>
    </row>
    <row r="25" spans="1:8" s="403" customFormat="1" ht="15.6" customHeight="1">
      <c r="A25" s="1640" t="s">
        <v>90</v>
      </c>
      <c r="B25" s="1639"/>
      <c r="C25" s="1018" t="s">
        <v>36</v>
      </c>
      <c r="D25" s="1020"/>
      <c r="E25" s="1451">
        <f>E24</f>
        <v>250000</v>
      </c>
      <c r="F25" s="660">
        <f t="shared" si="2"/>
        <v>0</v>
      </c>
      <c r="G25" s="1451">
        <f t="shared" si="2"/>
        <v>250000</v>
      </c>
      <c r="H25" s="355"/>
    </row>
    <row r="26" spans="1:8" s="403" customFormat="1" ht="15.6" customHeight="1">
      <c r="A26" s="1835" t="s">
        <v>90</v>
      </c>
      <c r="B26" s="1037"/>
      <c r="C26" s="393" t="s">
        <v>91</v>
      </c>
      <c r="D26" s="1020"/>
      <c r="E26" s="1451">
        <f>E25</f>
        <v>250000</v>
      </c>
      <c r="F26" s="660">
        <f t="shared" si="2"/>
        <v>0</v>
      </c>
      <c r="G26" s="1451">
        <f t="shared" si="2"/>
        <v>250000</v>
      </c>
      <c r="H26" s="355"/>
    </row>
    <row r="27" spans="1:8" ht="15.6" customHeight="1">
      <c r="A27" s="806"/>
      <c r="B27" s="775"/>
      <c r="C27" s="1633"/>
      <c r="D27" s="324"/>
      <c r="E27" s="324"/>
      <c r="F27" s="324"/>
      <c r="G27" s="324"/>
      <c r="H27" s="324"/>
    </row>
    <row r="28" spans="1:8" ht="32.4" customHeight="1">
      <c r="A28" s="2213" t="s">
        <v>1023</v>
      </c>
      <c r="B28" s="2213"/>
      <c r="C28" s="2213"/>
      <c r="D28" s="2213"/>
      <c r="E28" s="2213"/>
      <c r="F28" s="2213"/>
      <c r="G28" s="2213"/>
      <c r="H28" s="316"/>
    </row>
    <row r="29" spans="1:8">
      <c r="A29" s="321"/>
      <c r="B29" s="2211"/>
      <c r="C29" s="2211"/>
      <c r="D29" s="2211"/>
      <c r="E29" s="2211"/>
      <c r="F29" s="2211"/>
      <c r="G29" s="2211"/>
      <c r="H29" s="900"/>
    </row>
    <row r="30" spans="1:8">
      <c r="A30" s="321"/>
      <c r="B30" s="314"/>
      <c r="C30" s="1635"/>
      <c r="D30" s="316"/>
      <c r="E30" s="316"/>
      <c r="F30" s="316"/>
      <c r="G30" s="316"/>
      <c r="H30" s="316"/>
    </row>
    <row r="31" spans="1:8">
      <c r="A31" s="321"/>
      <c r="B31" s="314"/>
      <c r="C31" s="1635"/>
      <c r="D31" s="316"/>
      <c r="E31" s="316"/>
      <c r="F31" s="316"/>
      <c r="G31" s="316"/>
      <c r="H31" s="316"/>
    </row>
    <row r="32" spans="1:8">
      <c r="A32" s="321"/>
      <c r="B32" s="314"/>
      <c r="C32" s="1635"/>
      <c r="D32" s="316"/>
      <c r="E32" s="316"/>
      <c r="F32" s="316"/>
      <c r="G32" s="316"/>
      <c r="H32" s="316"/>
    </row>
    <row r="33" spans="1:8">
      <c r="A33" s="321"/>
      <c r="B33" s="314"/>
      <c r="C33" s="1635"/>
      <c r="D33" s="316"/>
      <c r="E33" s="316"/>
      <c r="F33" s="316"/>
      <c r="G33" s="316"/>
      <c r="H33" s="316"/>
    </row>
    <row r="34" spans="1:8">
      <c r="A34" s="321"/>
      <c r="B34" s="314"/>
      <c r="C34" s="1635"/>
      <c r="D34" s="316"/>
      <c r="E34" s="316"/>
      <c r="F34" s="316"/>
      <c r="G34" s="316"/>
      <c r="H34" s="316"/>
    </row>
    <row r="35" spans="1:8">
      <c r="A35" s="321"/>
      <c r="B35" s="314"/>
      <c r="C35" s="1635"/>
      <c r="D35" s="316"/>
      <c r="E35" s="316"/>
      <c r="F35" s="316"/>
      <c r="G35" s="316"/>
      <c r="H35" s="316"/>
    </row>
    <row r="36" spans="1:8">
      <c r="A36" s="321"/>
      <c r="B36" s="314"/>
      <c r="C36" s="1635"/>
      <c r="D36" s="2126"/>
      <c r="E36" s="623"/>
      <c r="F36" s="2126"/>
      <c r="G36" s="623"/>
      <c r="H36" s="623"/>
    </row>
    <row r="37" spans="1:8">
      <c r="A37" s="321"/>
      <c r="B37" s="314"/>
      <c r="C37" s="1635"/>
      <c r="D37" s="316"/>
      <c r="E37" s="316"/>
      <c r="F37" s="316"/>
      <c r="G37" s="316"/>
      <c r="H37" s="316"/>
    </row>
    <row r="38" spans="1:8">
      <c r="A38" s="321"/>
      <c r="B38" s="314"/>
      <c r="C38" s="1635"/>
      <c r="D38" s="316"/>
      <c r="E38" s="316"/>
      <c r="F38" s="316"/>
      <c r="G38" s="316"/>
      <c r="H38" s="316"/>
    </row>
    <row r="39" spans="1:8">
      <c r="A39" s="321"/>
      <c r="B39" s="314"/>
      <c r="C39" s="1635"/>
      <c r="D39" s="316"/>
      <c r="E39" s="316"/>
      <c r="F39" s="318"/>
      <c r="G39" s="318"/>
      <c r="H39" s="318"/>
    </row>
    <row r="40" spans="1:8">
      <c r="A40" s="321"/>
      <c r="B40" s="424"/>
      <c r="C40" s="1635"/>
      <c r="D40" s="316"/>
      <c r="E40" s="316"/>
      <c r="F40" s="316"/>
      <c r="G40" s="316"/>
      <c r="H40" s="316"/>
    </row>
    <row r="41" spans="1:8">
      <c r="A41" s="321"/>
      <c r="B41" s="424"/>
      <c r="C41" s="1635"/>
      <c r="D41" s="316"/>
      <c r="E41" s="316"/>
      <c r="F41" s="316"/>
      <c r="G41" s="316"/>
      <c r="H41" s="316"/>
    </row>
    <row r="42" spans="1:8">
      <c r="A42" s="321"/>
      <c r="B42" s="424"/>
      <c r="C42" s="1635"/>
      <c r="D42" s="310"/>
      <c r="E42" s="310"/>
      <c r="F42" s="310"/>
      <c r="G42" s="310"/>
      <c r="H42" s="310"/>
    </row>
    <row r="43" spans="1:8">
      <c r="A43" s="321"/>
      <c r="B43" s="424"/>
      <c r="C43" s="1636"/>
      <c r="D43" s="434"/>
      <c r="E43" s="434"/>
      <c r="F43" s="434"/>
      <c r="G43" s="434"/>
      <c r="H43" s="434"/>
    </row>
    <row r="44" spans="1:8">
      <c r="A44" s="321"/>
      <c r="B44" s="424"/>
      <c r="C44" s="1636"/>
      <c r="D44" s="435"/>
      <c r="E44" s="435"/>
      <c r="F44" s="435"/>
      <c r="G44" s="435"/>
      <c r="H44" s="435"/>
    </row>
    <row r="45" spans="1:8">
      <c r="A45" s="321"/>
      <c r="B45" s="424"/>
      <c r="C45" s="1636"/>
      <c r="D45" s="316"/>
      <c r="E45" s="316"/>
      <c r="F45" s="316"/>
      <c r="G45" s="316"/>
      <c r="H45" s="316"/>
    </row>
    <row r="46" spans="1:8">
      <c r="A46" s="321"/>
      <c r="B46" s="424"/>
      <c r="C46" s="1636"/>
      <c r="D46" s="316"/>
      <c r="E46" s="316"/>
      <c r="F46" s="316"/>
      <c r="G46" s="316"/>
      <c r="H46" s="316"/>
    </row>
    <row r="47" spans="1:8">
      <c r="A47" s="321"/>
      <c r="B47" s="424"/>
      <c r="C47" s="1636"/>
      <c r="D47" s="435"/>
      <c r="E47" s="435"/>
      <c r="F47" s="435"/>
      <c r="G47" s="435"/>
      <c r="H47" s="435"/>
    </row>
    <row r="48" spans="1:8">
      <c r="A48" s="321"/>
      <c r="B48" s="424"/>
      <c r="C48" s="1636"/>
      <c r="D48" s="316"/>
      <c r="E48" s="316"/>
      <c r="F48" s="316"/>
      <c r="G48" s="316"/>
      <c r="H48" s="316"/>
    </row>
    <row r="49" spans="1:8">
      <c r="A49" s="321"/>
      <c r="B49" s="424"/>
      <c r="C49" s="1636"/>
      <c r="D49" s="316"/>
      <c r="E49" s="316"/>
      <c r="F49" s="316"/>
      <c r="G49" s="316"/>
      <c r="H49" s="316"/>
    </row>
    <row r="50" spans="1:8">
      <c r="A50" s="321"/>
      <c r="B50" s="424"/>
      <c r="C50" s="1636"/>
      <c r="D50" s="316"/>
      <c r="E50" s="316"/>
      <c r="F50" s="316"/>
      <c r="G50" s="316"/>
      <c r="H50" s="316"/>
    </row>
    <row r="51" spans="1:8">
      <c r="A51" s="321"/>
      <c r="B51" s="424"/>
      <c r="C51" s="1636"/>
      <c r="D51" s="316"/>
      <c r="E51" s="316"/>
      <c r="F51" s="316"/>
      <c r="G51" s="316"/>
      <c r="H51" s="316"/>
    </row>
    <row r="52" spans="1:8">
      <c r="A52" s="321"/>
      <c r="B52" s="424"/>
      <c r="C52" s="1636"/>
      <c r="D52" s="316"/>
      <c r="E52" s="316"/>
      <c r="F52" s="316"/>
      <c r="G52" s="316"/>
      <c r="H52" s="316"/>
    </row>
    <row r="53" spans="1:8">
      <c r="A53" s="321"/>
      <c r="B53" s="424"/>
      <c r="C53" s="1636"/>
      <c r="D53" s="316"/>
      <c r="E53" s="316"/>
      <c r="F53" s="316"/>
      <c r="G53" s="316"/>
      <c r="H53" s="316"/>
    </row>
    <row r="54" spans="1:8">
      <c r="A54" s="321"/>
      <c r="B54" s="424"/>
      <c r="C54" s="1636"/>
      <c r="D54" s="316"/>
      <c r="E54" s="316"/>
      <c r="F54" s="316"/>
      <c r="G54" s="316"/>
      <c r="H54" s="316"/>
    </row>
    <row r="55" spans="1:8">
      <c r="A55" s="321"/>
      <c r="B55" s="424"/>
      <c r="C55" s="1635"/>
      <c r="D55" s="316"/>
      <c r="E55" s="316"/>
      <c r="F55" s="315"/>
      <c r="G55" s="315"/>
      <c r="H55" s="315"/>
    </row>
    <row r="56" spans="1:8">
      <c r="A56" s="321"/>
      <c r="B56" s="424"/>
      <c r="C56" s="1635"/>
      <c r="D56" s="316"/>
      <c r="E56" s="316"/>
      <c r="F56" s="315"/>
      <c r="G56" s="315"/>
      <c r="H56" s="315"/>
    </row>
    <row r="57" spans="1:8">
      <c r="A57" s="321"/>
      <c r="B57" s="424"/>
      <c r="C57" s="1635"/>
      <c r="D57" s="316"/>
      <c r="E57" s="316"/>
      <c r="F57" s="315"/>
      <c r="G57" s="315"/>
      <c r="H57" s="315"/>
    </row>
    <row r="58" spans="1:8">
      <c r="A58" s="321"/>
      <c r="B58" s="424"/>
      <c r="C58" s="1635"/>
      <c r="D58" s="316"/>
      <c r="E58" s="316"/>
      <c r="F58" s="315"/>
      <c r="G58" s="315"/>
      <c r="H58" s="315"/>
    </row>
    <row r="59" spans="1:8">
      <c r="A59" s="321"/>
      <c r="B59" s="424"/>
      <c r="C59" s="1635"/>
      <c r="D59" s="316"/>
      <c r="E59" s="316"/>
      <c r="F59" s="315"/>
      <c r="G59" s="315"/>
      <c r="H59" s="315"/>
    </row>
    <row r="60" spans="1:8">
      <c r="A60" s="321"/>
      <c r="B60" s="424"/>
      <c r="C60" s="1635"/>
      <c r="D60" s="316"/>
      <c r="E60" s="316"/>
      <c r="F60" s="315"/>
      <c r="G60" s="315"/>
      <c r="H60" s="315"/>
    </row>
    <row r="61" spans="1:8">
      <c r="A61" s="321"/>
      <c r="B61" s="424"/>
      <c r="C61" s="1635"/>
      <c r="D61" s="316"/>
      <c r="E61" s="316"/>
      <c r="F61" s="315"/>
      <c r="G61" s="315"/>
      <c r="H61" s="315"/>
    </row>
  </sheetData>
  <mergeCells count="7">
    <mergeCell ref="B29:G29"/>
    <mergeCell ref="B13:G13"/>
    <mergeCell ref="A3:G3"/>
    <mergeCell ref="B4:G4"/>
    <mergeCell ref="A1:G1"/>
    <mergeCell ref="A2:G2"/>
    <mergeCell ref="A28:G28"/>
  </mergeCells>
  <printOptions horizontalCentered="1"/>
  <pageMargins left="0.78740157480314965" right="0.78740157480314965" top="0.78740157480314965" bottom="4.1338582677165361" header="0.51181102362204722" footer="3.5433070866141736"/>
  <pageSetup paperSize="9" scale="95" firstPageNumber="31" orientation="portrait" blackAndWhite="1" useFirstPageNumber="1" r:id="rId1"/>
  <headerFooter alignWithMargins="0">
    <oddHeader xml:space="preserve">&amp;C   </oddHeader>
    <oddFooter>&amp;C&amp;"Times New Roman,Bold"&amp;P</oddFooter>
  </headerFooter>
  <drawing r:id="rId2"/>
</worksheet>
</file>

<file path=xl/worksheets/sheet19.xml><?xml version="1.0" encoding="utf-8"?>
<worksheet xmlns="http://schemas.openxmlformats.org/spreadsheetml/2006/main" xmlns:r="http://schemas.openxmlformats.org/officeDocument/2006/relationships">
  <sheetPr syncVertical="1" syncRef="B1" transitionEvaluation="1" codeName="Sheet21">
    <tabColor rgb="FFFFFF00"/>
  </sheetPr>
  <dimension ref="A1:J815"/>
  <sheetViews>
    <sheetView view="pageBreakPreview" topLeftCell="B1" zoomScaleSheetLayoutView="100" workbookViewId="0">
      <selection activeCell="I1" sqref="I1:AC1048576"/>
    </sheetView>
  </sheetViews>
  <sheetFormatPr defaultColWidth="12.44140625" defaultRowHeight="13.2"/>
  <cols>
    <col min="1" max="1" width="6.44140625" style="437" customWidth="1"/>
    <col min="2" max="2" width="9.6640625" style="438" customWidth="1"/>
    <col min="3" max="3" width="31.6640625" style="281" customWidth="1"/>
    <col min="4" max="4" width="8.5546875" style="281" customWidth="1"/>
    <col min="5" max="5" width="9.6640625" style="377" customWidth="1"/>
    <col min="6" max="7" width="9.6640625" style="281" customWidth="1"/>
    <col min="8" max="8" width="3.44140625" style="281" customWidth="1"/>
    <col min="9" max="16384" width="12.44140625" style="281"/>
  </cols>
  <sheetData>
    <row r="1" spans="1:9" ht="13.5" customHeight="1">
      <c r="A1" s="2215" t="s">
        <v>207</v>
      </c>
      <c r="B1" s="2215"/>
      <c r="C1" s="2215"/>
      <c r="D1" s="2215"/>
      <c r="E1" s="2215"/>
      <c r="F1" s="2215"/>
      <c r="G1" s="2215"/>
      <c r="H1" s="901"/>
    </row>
    <row r="2" spans="1:9" ht="13.5" customHeight="1">
      <c r="A2" s="2215" t="s">
        <v>206</v>
      </c>
      <c r="B2" s="2215"/>
      <c r="C2" s="2215"/>
      <c r="D2" s="2215"/>
      <c r="E2" s="2215"/>
      <c r="F2" s="2215"/>
      <c r="G2" s="2215"/>
      <c r="H2" s="901"/>
    </row>
    <row r="3" spans="1:9" ht="15.75" customHeight="1">
      <c r="A3" s="2173" t="s">
        <v>739</v>
      </c>
      <c r="B3" s="2173"/>
      <c r="C3" s="2173"/>
      <c r="D3" s="2173"/>
      <c r="E3" s="2173"/>
      <c r="F3" s="2173"/>
      <c r="G3" s="2173"/>
      <c r="H3" s="886"/>
    </row>
    <row r="4" spans="1:9" ht="7.2" customHeight="1">
      <c r="A4" s="37"/>
      <c r="B4" s="2174"/>
      <c r="C4" s="2174"/>
      <c r="D4" s="2174"/>
      <c r="E4" s="2174"/>
      <c r="F4" s="2174"/>
      <c r="G4" s="2174"/>
      <c r="H4" s="887"/>
    </row>
    <row r="5" spans="1:9" ht="13.5" customHeight="1">
      <c r="A5" s="37"/>
      <c r="B5" s="33"/>
      <c r="C5" s="33"/>
      <c r="D5" s="39"/>
      <c r="E5" s="40" t="s">
        <v>28</v>
      </c>
      <c r="F5" s="40" t="s">
        <v>29</v>
      </c>
      <c r="G5" s="40" t="s">
        <v>167</v>
      </c>
      <c r="H5" s="36"/>
    </row>
    <row r="6" spans="1:9">
      <c r="A6" s="37"/>
      <c r="B6" s="45" t="s">
        <v>30</v>
      </c>
      <c r="C6" s="33" t="s">
        <v>31</v>
      </c>
      <c r="D6" s="42" t="s">
        <v>91</v>
      </c>
      <c r="E6" s="35">
        <v>205640</v>
      </c>
      <c r="F6" s="639">
        <v>0</v>
      </c>
      <c r="G6" s="35">
        <f>SUM(E6:F6)</f>
        <v>205640</v>
      </c>
      <c r="H6" s="35"/>
    </row>
    <row r="7" spans="1:9">
      <c r="A7" s="37"/>
      <c r="B7" s="41"/>
      <c r="C7" s="33"/>
      <c r="D7" s="594" t="s">
        <v>119</v>
      </c>
      <c r="E7" s="35">
        <v>214530</v>
      </c>
      <c r="F7" s="638"/>
      <c r="G7" s="636">
        <f>SUM(E7:F7)</f>
        <v>214530</v>
      </c>
      <c r="H7" s="35"/>
    </row>
    <row r="8" spans="1:9" ht="13.5" customHeight="1">
      <c r="A8" s="37"/>
      <c r="D8" s="44"/>
      <c r="E8" s="36"/>
      <c r="F8" s="626"/>
      <c r="G8" s="36"/>
      <c r="H8" s="36"/>
    </row>
    <row r="9" spans="1:9" ht="13.5" customHeight="1">
      <c r="A9" s="37"/>
      <c r="B9" s="45" t="s">
        <v>32</v>
      </c>
      <c r="C9" s="43" t="s">
        <v>33</v>
      </c>
      <c r="D9" s="44" t="s">
        <v>91</v>
      </c>
      <c r="E9" s="36">
        <f>G29</f>
        <v>3000</v>
      </c>
      <c r="F9" s="631">
        <v>0</v>
      </c>
      <c r="G9" s="36">
        <f>SUM(E9:F9)</f>
        <v>3000</v>
      </c>
      <c r="H9" s="36"/>
    </row>
    <row r="10" spans="1:9" ht="13.5" customHeight="1">
      <c r="A10" s="37"/>
      <c r="B10" s="41"/>
      <c r="C10" s="43" t="s">
        <v>163</v>
      </c>
      <c r="D10" s="593" t="s">
        <v>119</v>
      </c>
      <c r="E10" s="639">
        <v>0</v>
      </c>
      <c r="F10" s="1836">
        <v>0</v>
      </c>
      <c r="G10" s="649">
        <f>SUM(E10:F10)</f>
        <v>0</v>
      </c>
      <c r="H10" s="36"/>
    </row>
    <row r="11" spans="1:9" ht="13.5" customHeight="1">
      <c r="A11" s="37"/>
      <c r="B11" s="41"/>
      <c r="C11" s="43"/>
      <c r="D11" s="593"/>
      <c r="E11" s="639"/>
      <c r="F11" s="1836"/>
      <c r="G11" s="649"/>
      <c r="H11" s="36"/>
    </row>
    <row r="12" spans="1:9" ht="13.5" customHeight="1">
      <c r="A12" s="37"/>
      <c r="B12" s="45" t="s">
        <v>90</v>
      </c>
      <c r="C12" s="33" t="s">
        <v>47</v>
      </c>
      <c r="D12" s="2020" t="s">
        <v>91</v>
      </c>
      <c r="E12" s="2021">
        <f t="shared" ref="E12:G12" si="0">E9+E6</f>
        <v>208640</v>
      </c>
      <c r="F12" s="2023">
        <f t="shared" si="0"/>
        <v>0</v>
      </c>
      <c r="G12" s="2021">
        <f t="shared" si="0"/>
        <v>208640</v>
      </c>
      <c r="H12" s="35"/>
    </row>
    <row r="13" spans="1:9" ht="13.5" customHeight="1">
      <c r="A13" s="37"/>
      <c r="B13" s="45"/>
      <c r="C13" s="33"/>
      <c r="D13" s="2019" t="s">
        <v>119</v>
      </c>
      <c r="E13" s="2022">
        <f t="shared" ref="E13:G13" si="1">E10+E7</f>
        <v>214530</v>
      </c>
      <c r="F13" s="2024">
        <f t="shared" si="1"/>
        <v>0</v>
      </c>
      <c r="G13" s="2022">
        <f t="shared" si="1"/>
        <v>214530</v>
      </c>
      <c r="H13" s="35"/>
    </row>
    <row r="14" spans="1:9" ht="13.5" customHeight="1">
      <c r="A14" s="37"/>
      <c r="B14" s="41"/>
      <c r="C14" s="33"/>
      <c r="D14" s="34"/>
      <c r="E14" s="34"/>
      <c r="F14" s="42"/>
      <c r="G14" s="34"/>
      <c r="H14" s="34"/>
    </row>
    <row r="15" spans="1:9" ht="13.5" customHeight="1">
      <c r="A15" s="37"/>
      <c r="B15" s="45" t="s">
        <v>48</v>
      </c>
      <c r="C15" s="33" t="s">
        <v>49</v>
      </c>
      <c r="D15" s="33"/>
      <c r="E15" s="33"/>
      <c r="F15" s="48"/>
      <c r="G15" s="33"/>
      <c r="H15" s="33"/>
      <c r="I15" s="1"/>
    </row>
    <row r="16" spans="1:9" s="341" customFormat="1" ht="13.8" thickBot="1">
      <c r="A16" s="49"/>
      <c r="B16" s="2169" t="s">
        <v>155</v>
      </c>
      <c r="C16" s="2169"/>
      <c r="D16" s="2169"/>
      <c r="E16" s="2169"/>
      <c r="F16" s="2169"/>
      <c r="G16" s="2169"/>
      <c r="H16" s="636"/>
      <c r="I16" s="1"/>
    </row>
    <row r="17" spans="1:10" s="341" customFormat="1" ht="14.4" thickTop="1" thickBot="1">
      <c r="A17" s="49"/>
      <c r="B17" s="282"/>
      <c r="C17" s="282" t="s">
        <v>50</v>
      </c>
      <c r="D17" s="282"/>
      <c r="E17" s="282"/>
      <c r="F17" s="282"/>
      <c r="G17" s="50" t="s">
        <v>167</v>
      </c>
      <c r="H17" s="36"/>
    </row>
    <row r="18" spans="1:10" ht="15.6" customHeight="1" thickTop="1">
      <c r="A18" s="1445"/>
      <c r="B18" s="60"/>
      <c r="C18" s="1446" t="s">
        <v>94</v>
      </c>
      <c r="D18" s="389"/>
      <c r="E18" s="955"/>
      <c r="F18" s="955"/>
      <c r="G18" s="389"/>
      <c r="H18" s="389"/>
    </row>
    <row r="19" spans="1:10" ht="15.6" customHeight="1">
      <c r="A19" s="87" t="s">
        <v>95</v>
      </c>
      <c r="B19" s="966">
        <v>2014</v>
      </c>
      <c r="C19" s="66" t="s">
        <v>197</v>
      </c>
      <c r="D19" s="377"/>
      <c r="E19" s="1027"/>
      <c r="F19" s="1027"/>
      <c r="G19" s="377"/>
      <c r="H19" s="377"/>
    </row>
    <row r="20" spans="1:10" ht="15.6" customHeight="1">
      <c r="A20" s="1445"/>
      <c r="B20" s="968">
        <v>0.114</v>
      </c>
      <c r="C20" s="76" t="s">
        <v>283</v>
      </c>
      <c r="D20" s="356"/>
      <c r="E20" s="356"/>
      <c r="F20" s="357"/>
      <c r="G20" s="356"/>
      <c r="H20" s="356"/>
    </row>
    <row r="21" spans="1:10" ht="15.6" customHeight="1">
      <c r="A21" s="1445"/>
      <c r="B21" s="60">
        <v>67</v>
      </c>
      <c r="C21" s="945" t="s">
        <v>284</v>
      </c>
      <c r="D21" s="356"/>
      <c r="E21" s="356"/>
      <c r="F21" s="357"/>
      <c r="G21" s="356"/>
      <c r="H21" s="356"/>
    </row>
    <row r="22" spans="1:10" ht="15.6" customHeight="1">
      <c r="A22" s="1445"/>
      <c r="B22" s="60">
        <v>70</v>
      </c>
      <c r="C22" s="945" t="s">
        <v>285</v>
      </c>
      <c r="D22" s="445"/>
      <c r="E22" s="356"/>
      <c r="F22" s="357"/>
      <c r="G22" s="356"/>
      <c r="H22" s="356"/>
    </row>
    <row r="23" spans="1:10" ht="43.2" customHeight="1">
      <c r="A23" s="1445"/>
      <c r="B23" s="54" t="s">
        <v>550</v>
      </c>
      <c r="C23" s="945" t="s">
        <v>551</v>
      </c>
      <c r="D23" s="1641"/>
      <c r="E23" s="1480">
        <v>3000</v>
      </c>
      <c r="F23" s="663"/>
      <c r="G23" s="1641">
        <f>SUM(E23:F23)</f>
        <v>3000</v>
      </c>
      <c r="H23" s="383"/>
    </row>
    <row r="24" spans="1:10" ht="15.6" customHeight="1">
      <c r="A24" s="1562" t="s">
        <v>90</v>
      </c>
      <c r="B24" s="60">
        <v>70</v>
      </c>
      <c r="C24" s="945" t="s">
        <v>285</v>
      </c>
      <c r="D24" s="448"/>
      <c r="E24" s="360">
        <f>SUM(E23:E23)</f>
        <v>3000</v>
      </c>
      <c r="F24" s="1441">
        <f t="shared" ref="F24:G24" si="2">SUM(F23:F23)</f>
        <v>0</v>
      </c>
      <c r="G24" s="360">
        <f t="shared" si="2"/>
        <v>3000</v>
      </c>
      <c r="H24" s="382"/>
    </row>
    <row r="25" spans="1:10" ht="15.6" customHeight="1">
      <c r="A25" s="1755" t="s">
        <v>90</v>
      </c>
      <c r="B25" s="60">
        <v>67</v>
      </c>
      <c r="C25" s="945" t="s">
        <v>284</v>
      </c>
      <c r="D25" s="448"/>
      <c r="E25" s="360">
        <f>E24</f>
        <v>3000</v>
      </c>
      <c r="F25" s="1441">
        <f t="shared" ref="F25:G29" si="3">F24</f>
        <v>0</v>
      </c>
      <c r="G25" s="360">
        <f t="shared" si="3"/>
        <v>3000</v>
      </c>
      <c r="H25" s="382"/>
    </row>
    <row r="26" spans="1:10" ht="15.6" customHeight="1">
      <c r="A26" s="1445" t="s">
        <v>90</v>
      </c>
      <c r="B26" s="968">
        <v>0.114</v>
      </c>
      <c r="C26" s="76" t="s">
        <v>283</v>
      </c>
      <c r="D26" s="448"/>
      <c r="E26" s="360">
        <f>E25</f>
        <v>3000</v>
      </c>
      <c r="F26" s="1441">
        <f t="shared" si="3"/>
        <v>0</v>
      </c>
      <c r="G26" s="360">
        <f t="shared" si="3"/>
        <v>3000</v>
      </c>
      <c r="H26" s="382"/>
    </row>
    <row r="27" spans="1:10" ht="15.6" customHeight="1">
      <c r="A27" s="143" t="s">
        <v>90</v>
      </c>
      <c r="B27" s="214">
        <v>2014</v>
      </c>
      <c r="C27" s="68" t="s">
        <v>197</v>
      </c>
      <c r="D27" s="446"/>
      <c r="E27" s="354">
        <f>E26</f>
        <v>3000</v>
      </c>
      <c r="F27" s="1458">
        <f t="shared" si="3"/>
        <v>0</v>
      </c>
      <c r="G27" s="354">
        <f t="shared" si="3"/>
        <v>3000</v>
      </c>
      <c r="H27" s="379"/>
    </row>
    <row r="28" spans="1:10" ht="15.6" customHeight="1">
      <c r="A28" s="70" t="s">
        <v>90</v>
      </c>
      <c r="B28" s="71"/>
      <c r="C28" s="72" t="s">
        <v>94</v>
      </c>
      <c r="D28" s="1046"/>
      <c r="E28" s="354">
        <f>E27</f>
        <v>3000</v>
      </c>
      <c r="F28" s="1458">
        <f t="shared" si="3"/>
        <v>0</v>
      </c>
      <c r="G28" s="354">
        <f t="shared" si="3"/>
        <v>3000</v>
      </c>
      <c r="H28" s="1044"/>
    </row>
    <row r="29" spans="1:10" s="450" customFormat="1" ht="15.6" customHeight="1">
      <c r="A29" s="70" t="s">
        <v>90</v>
      </c>
      <c r="B29" s="71"/>
      <c r="C29" s="72" t="s">
        <v>91</v>
      </c>
      <c r="D29" s="1048"/>
      <c r="E29" s="360">
        <f>E28</f>
        <v>3000</v>
      </c>
      <c r="F29" s="1441">
        <f t="shared" si="3"/>
        <v>0</v>
      </c>
      <c r="G29" s="360">
        <f t="shared" si="3"/>
        <v>3000</v>
      </c>
      <c r="H29" s="1042"/>
      <c r="J29" s="281"/>
    </row>
    <row r="30" spans="1:10" s="450" customFormat="1">
      <c r="A30" s="1447"/>
      <c r="B30" s="60"/>
      <c r="C30" s="63"/>
      <c r="D30" s="1042"/>
      <c r="E30" s="1041"/>
      <c r="F30" s="1043"/>
      <c r="G30" s="1042"/>
      <c r="H30" s="1042"/>
      <c r="J30" s="281"/>
    </row>
    <row r="31" spans="1:10" ht="31.2" customHeight="1">
      <c r="B31" s="2213"/>
      <c r="C31" s="2213"/>
      <c r="D31" s="2213"/>
      <c r="E31" s="2213"/>
      <c r="F31" s="2213"/>
      <c r="G31" s="2213"/>
      <c r="H31" s="387"/>
    </row>
    <row r="32" spans="1:10">
      <c r="A32" s="607"/>
      <c r="B32" s="2214"/>
      <c r="C32" s="2214"/>
      <c r="D32" s="2214"/>
      <c r="E32" s="2214"/>
      <c r="F32" s="2214"/>
      <c r="G32" s="2214"/>
      <c r="H32" s="902"/>
    </row>
    <row r="33" spans="1:8">
      <c r="A33" s="607"/>
      <c r="B33" s="2214"/>
      <c r="C33" s="2214"/>
      <c r="D33" s="2214"/>
      <c r="E33" s="2214"/>
      <c r="F33" s="2214"/>
      <c r="G33" s="2214"/>
      <c r="H33" s="902"/>
    </row>
    <row r="34" spans="1:8">
      <c r="A34" s="440"/>
      <c r="B34" s="441"/>
      <c r="C34" s="450"/>
      <c r="D34" s="602"/>
      <c r="E34" s="602"/>
      <c r="F34" s="387"/>
      <c r="G34" s="387"/>
      <c r="H34" s="387"/>
    </row>
    <row r="35" spans="1:8">
      <c r="A35" s="440"/>
      <c r="B35" s="441"/>
      <c r="C35" s="450"/>
      <c r="D35" s="2126"/>
      <c r="E35" s="623"/>
      <c r="F35" s="2126"/>
      <c r="G35" s="623"/>
      <c r="H35" s="623"/>
    </row>
    <row r="36" spans="1:8">
      <c r="A36" s="440"/>
      <c r="B36" s="441"/>
      <c r="C36" s="450"/>
      <c r="D36" s="387"/>
      <c r="E36" s="387"/>
      <c r="F36" s="602"/>
      <c r="G36" s="602"/>
      <c r="H36" s="602"/>
    </row>
    <row r="37" spans="1:8">
      <c r="A37" s="440"/>
      <c r="B37" s="441"/>
      <c r="C37" s="491"/>
      <c r="D37" s="387"/>
      <c r="E37" s="387"/>
      <c r="F37" s="603"/>
      <c r="G37" s="603"/>
      <c r="H37" s="603"/>
    </row>
    <row r="38" spans="1:8">
      <c r="A38" s="440"/>
      <c r="B38" s="441"/>
      <c r="C38" s="491"/>
      <c r="D38" s="387"/>
      <c r="E38" s="387"/>
      <c r="F38" s="387"/>
      <c r="G38" s="387"/>
      <c r="H38" s="387"/>
    </row>
    <row r="39" spans="1:8">
      <c r="A39" s="440"/>
      <c r="B39" s="441"/>
      <c r="C39" s="491"/>
      <c r="D39" s="387"/>
      <c r="E39" s="387"/>
      <c r="F39" s="387"/>
      <c r="G39" s="387"/>
      <c r="H39" s="387"/>
    </row>
    <row r="40" spans="1:8">
      <c r="A40" s="440"/>
      <c r="B40" s="441"/>
      <c r="C40" s="491"/>
      <c r="D40" s="387"/>
      <c r="E40" s="387"/>
      <c r="F40" s="387"/>
      <c r="G40" s="387"/>
      <c r="H40" s="387"/>
    </row>
    <row r="41" spans="1:8">
      <c r="A41" s="440"/>
      <c r="B41" s="441"/>
      <c r="C41" s="491"/>
      <c r="D41" s="387"/>
      <c r="E41" s="387"/>
      <c r="F41" s="387"/>
      <c r="G41" s="387"/>
      <c r="H41" s="387"/>
    </row>
    <row r="42" spans="1:8">
      <c r="A42" s="440"/>
      <c r="B42" s="441"/>
      <c r="C42" s="491"/>
      <c r="D42" s="387"/>
      <c r="E42" s="387"/>
      <c r="F42" s="603"/>
      <c r="G42" s="603"/>
      <c r="H42" s="603"/>
    </row>
    <row r="43" spans="1:8">
      <c r="A43" s="440"/>
      <c r="B43" s="441"/>
      <c r="C43" s="491"/>
      <c r="D43" s="387"/>
      <c r="E43" s="387"/>
      <c r="F43" s="387"/>
      <c r="G43" s="387"/>
      <c r="H43" s="387"/>
    </row>
    <row r="44" spans="1:8">
      <c r="A44" s="440"/>
      <c r="B44" s="441"/>
      <c r="C44" s="491"/>
      <c r="D44" s="387"/>
      <c r="E44" s="387"/>
      <c r="F44" s="387"/>
      <c r="G44" s="387"/>
      <c r="H44" s="387"/>
    </row>
    <row r="45" spans="1:8">
      <c r="A45" s="440"/>
      <c r="B45" s="441"/>
      <c r="C45" s="491"/>
      <c r="D45" s="387"/>
      <c r="E45" s="387"/>
      <c r="F45" s="387"/>
      <c r="G45" s="387"/>
      <c r="H45" s="387"/>
    </row>
    <row r="46" spans="1:8">
      <c r="A46" s="440"/>
      <c r="B46" s="441"/>
      <c r="C46" s="450"/>
      <c r="D46" s="387"/>
      <c r="E46" s="387"/>
      <c r="F46" s="387"/>
      <c r="G46" s="387"/>
      <c r="H46" s="387"/>
    </row>
    <row r="47" spans="1:8">
      <c r="A47" s="440"/>
      <c r="B47" s="441"/>
      <c r="C47" s="450"/>
      <c r="D47" s="387"/>
      <c r="E47" s="387"/>
      <c r="F47" s="387"/>
      <c r="G47" s="387"/>
      <c r="H47" s="387"/>
    </row>
    <row r="48" spans="1:8">
      <c r="A48" s="440"/>
      <c r="B48" s="441"/>
      <c r="C48" s="450"/>
      <c r="D48" s="387"/>
      <c r="E48" s="387"/>
      <c r="F48" s="387"/>
      <c r="G48" s="387"/>
      <c r="H48" s="387"/>
    </row>
    <row r="49" spans="1:8">
      <c r="A49" s="440"/>
      <c r="B49" s="441"/>
      <c r="C49" s="450"/>
      <c r="D49" s="387"/>
      <c r="E49" s="387"/>
      <c r="F49" s="387"/>
      <c r="G49" s="387"/>
      <c r="H49" s="387"/>
    </row>
    <row r="50" spans="1:8">
      <c r="A50" s="440"/>
      <c r="B50" s="441"/>
      <c r="C50" s="450"/>
      <c r="D50" s="387"/>
      <c r="E50" s="387"/>
      <c r="F50" s="387"/>
      <c r="G50" s="387"/>
      <c r="H50" s="387"/>
    </row>
    <row r="51" spans="1:8">
      <c r="A51" s="440"/>
      <c r="B51" s="441"/>
      <c r="C51" s="450"/>
      <c r="D51" s="387"/>
      <c r="E51" s="387"/>
      <c r="F51" s="387"/>
      <c r="G51" s="387"/>
      <c r="H51" s="387"/>
    </row>
    <row r="52" spans="1:8">
      <c r="D52" s="377"/>
      <c r="F52" s="377"/>
      <c r="G52" s="377"/>
      <c r="H52" s="377"/>
    </row>
    <row r="53" spans="1:8">
      <c r="D53" s="377"/>
      <c r="F53" s="377"/>
      <c r="G53" s="377"/>
      <c r="H53" s="377"/>
    </row>
    <row r="54" spans="1:8">
      <c r="D54" s="377"/>
      <c r="F54" s="377"/>
      <c r="G54" s="377"/>
      <c r="H54" s="377"/>
    </row>
    <row r="55" spans="1:8">
      <c r="D55" s="377"/>
      <c r="F55" s="377"/>
      <c r="G55" s="377"/>
      <c r="H55" s="377"/>
    </row>
    <row r="56" spans="1:8">
      <c r="D56" s="377"/>
      <c r="F56" s="377"/>
      <c r="G56" s="377"/>
      <c r="H56" s="377"/>
    </row>
    <row r="57" spans="1:8">
      <c r="D57" s="377"/>
      <c r="F57" s="377"/>
      <c r="G57" s="377"/>
      <c r="H57" s="377"/>
    </row>
    <row r="58" spans="1:8">
      <c r="D58" s="377"/>
      <c r="F58" s="377"/>
      <c r="G58" s="377"/>
      <c r="H58" s="377"/>
    </row>
    <row r="59" spans="1:8">
      <c r="D59" s="377"/>
      <c r="F59" s="377"/>
      <c r="G59" s="377"/>
      <c r="H59" s="377"/>
    </row>
    <row r="60" spans="1:8">
      <c r="D60" s="377"/>
      <c r="F60" s="377"/>
      <c r="G60" s="377"/>
      <c r="H60" s="377"/>
    </row>
    <row r="61" spans="1:8">
      <c r="D61" s="377"/>
      <c r="F61" s="377"/>
      <c r="G61" s="377"/>
      <c r="H61" s="377"/>
    </row>
    <row r="62" spans="1:8">
      <c r="D62" s="377"/>
      <c r="F62" s="377"/>
      <c r="G62" s="377"/>
      <c r="H62" s="377"/>
    </row>
    <row r="63" spans="1:8">
      <c r="D63" s="377"/>
      <c r="F63" s="377"/>
      <c r="G63" s="377"/>
      <c r="H63" s="377"/>
    </row>
    <row r="64" spans="1:8">
      <c r="D64" s="377"/>
      <c r="F64" s="377"/>
      <c r="G64" s="377"/>
      <c r="H64" s="377"/>
    </row>
    <row r="65" spans="4:8">
      <c r="D65" s="377"/>
      <c r="F65" s="377"/>
      <c r="G65" s="377"/>
      <c r="H65" s="377"/>
    </row>
    <row r="66" spans="4:8">
      <c r="D66" s="377"/>
      <c r="F66" s="377"/>
      <c r="G66" s="377"/>
      <c r="H66" s="377"/>
    </row>
    <row r="67" spans="4:8">
      <c r="D67" s="377"/>
      <c r="F67" s="377"/>
      <c r="G67" s="377"/>
      <c r="H67" s="377"/>
    </row>
    <row r="68" spans="4:8">
      <c r="D68" s="377"/>
      <c r="F68" s="377"/>
      <c r="G68" s="377"/>
      <c r="H68" s="377"/>
    </row>
    <row r="69" spans="4:8">
      <c r="D69" s="377"/>
      <c r="F69" s="377"/>
      <c r="G69" s="377"/>
      <c r="H69" s="377"/>
    </row>
    <row r="70" spans="4:8">
      <c r="D70" s="377"/>
      <c r="F70" s="377"/>
      <c r="G70" s="377"/>
      <c r="H70" s="377"/>
    </row>
    <row r="71" spans="4:8">
      <c r="D71" s="377"/>
      <c r="F71" s="377"/>
      <c r="G71" s="377"/>
      <c r="H71" s="377"/>
    </row>
    <row r="72" spans="4:8">
      <c r="D72" s="377"/>
      <c r="F72" s="377"/>
      <c r="G72" s="377"/>
      <c r="H72" s="377"/>
    </row>
    <row r="73" spans="4:8">
      <c r="D73" s="377"/>
      <c r="F73" s="377"/>
      <c r="G73" s="377"/>
      <c r="H73" s="377"/>
    </row>
    <row r="74" spans="4:8">
      <c r="D74" s="377"/>
      <c r="F74" s="377"/>
      <c r="G74" s="377"/>
      <c r="H74" s="377"/>
    </row>
    <row r="75" spans="4:8">
      <c r="D75" s="377"/>
      <c r="F75" s="377"/>
      <c r="G75" s="377"/>
      <c r="H75" s="377"/>
    </row>
    <row r="76" spans="4:8">
      <c r="D76" s="377"/>
      <c r="F76" s="377"/>
      <c r="G76" s="377"/>
      <c r="H76" s="377"/>
    </row>
    <row r="77" spans="4:8">
      <c r="D77" s="377"/>
      <c r="F77" s="377"/>
      <c r="G77" s="377"/>
      <c r="H77" s="377"/>
    </row>
    <row r="78" spans="4:8">
      <c r="D78" s="377"/>
      <c r="F78" s="377"/>
      <c r="G78" s="377"/>
      <c r="H78" s="377"/>
    </row>
    <row r="79" spans="4:8">
      <c r="D79" s="377"/>
      <c r="F79" s="377"/>
      <c r="G79" s="377"/>
      <c r="H79" s="377"/>
    </row>
    <row r="80" spans="4:8">
      <c r="D80" s="377"/>
      <c r="F80" s="377"/>
      <c r="G80" s="377"/>
      <c r="H80" s="377"/>
    </row>
    <row r="81" spans="4:8">
      <c r="D81" s="377"/>
      <c r="F81" s="377"/>
      <c r="G81" s="377"/>
      <c r="H81" s="377"/>
    </row>
    <row r="82" spans="4:8">
      <c r="D82" s="377"/>
      <c r="F82" s="377"/>
      <c r="G82" s="377"/>
      <c r="H82" s="377"/>
    </row>
    <row r="83" spans="4:8">
      <c r="D83" s="377"/>
      <c r="F83" s="377"/>
      <c r="G83" s="377"/>
      <c r="H83" s="377"/>
    </row>
    <row r="84" spans="4:8">
      <c r="D84" s="377"/>
      <c r="F84" s="377"/>
      <c r="G84" s="377"/>
      <c r="H84" s="377"/>
    </row>
    <row r="85" spans="4:8">
      <c r="D85" s="377"/>
      <c r="F85" s="377"/>
      <c r="G85" s="377"/>
      <c r="H85" s="377"/>
    </row>
    <row r="86" spans="4:8">
      <c r="D86" s="377"/>
      <c r="F86" s="377"/>
      <c r="G86" s="377"/>
      <c r="H86" s="377"/>
    </row>
    <row r="87" spans="4:8">
      <c r="D87" s="377"/>
      <c r="F87" s="377"/>
      <c r="G87" s="377"/>
      <c r="H87" s="377"/>
    </row>
    <row r="88" spans="4:8">
      <c r="D88" s="377"/>
      <c r="F88" s="377"/>
      <c r="G88" s="377"/>
      <c r="H88" s="377"/>
    </row>
    <row r="89" spans="4:8">
      <c r="D89" s="377"/>
      <c r="F89" s="377"/>
      <c r="G89" s="377"/>
      <c r="H89" s="377"/>
    </row>
    <row r="90" spans="4:8">
      <c r="D90" s="377"/>
      <c r="F90" s="377"/>
      <c r="G90" s="377"/>
      <c r="H90" s="377"/>
    </row>
    <row r="91" spans="4:8">
      <c r="D91" s="377"/>
      <c r="F91" s="377"/>
      <c r="G91" s="377"/>
      <c r="H91" s="377"/>
    </row>
    <row r="92" spans="4:8">
      <c r="D92" s="377"/>
      <c r="F92" s="377"/>
      <c r="G92" s="377"/>
      <c r="H92" s="377"/>
    </row>
    <row r="93" spans="4:8">
      <c r="D93" s="377"/>
      <c r="F93" s="377"/>
      <c r="G93" s="377"/>
      <c r="H93" s="377"/>
    </row>
    <row r="94" spans="4:8">
      <c r="D94" s="377"/>
      <c r="F94" s="377"/>
      <c r="G94" s="377"/>
      <c r="H94" s="377"/>
    </row>
    <row r="95" spans="4:8">
      <c r="D95" s="377"/>
      <c r="F95" s="377"/>
      <c r="G95" s="377"/>
      <c r="H95" s="377"/>
    </row>
    <row r="96" spans="4:8">
      <c r="D96" s="377"/>
      <c r="F96" s="377"/>
      <c r="G96" s="377"/>
      <c r="H96" s="377"/>
    </row>
    <row r="97" spans="4:8">
      <c r="D97" s="377"/>
      <c r="F97" s="377"/>
      <c r="G97" s="377"/>
      <c r="H97" s="377"/>
    </row>
    <row r="98" spans="4:8">
      <c r="D98" s="377"/>
      <c r="F98" s="377"/>
      <c r="G98" s="377"/>
      <c r="H98" s="377"/>
    </row>
    <row r="99" spans="4:8">
      <c r="D99" s="377"/>
      <c r="F99" s="377"/>
      <c r="G99" s="377"/>
      <c r="H99" s="377"/>
    </row>
    <row r="100" spans="4:8">
      <c r="D100" s="377"/>
      <c r="F100" s="377"/>
      <c r="G100" s="377"/>
      <c r="H100" s="377"/>
    </row>
    <row r="101" spans="4:8">
      <c r="D101" s="377"/>
      <c r="F101" s="377"/>
      <c r="G101" s="377"/>
      <c r="H101" s="377"/>
    </row>
    <row r="102" spans="4:8">
      <c r="D102" s="377"/>
      <c r="F102" s="377"/>
      <c r="G102" s="377"/>
      <c r="H102" s="377"/>
    </row>
    <row r="103" spans="4:8">
      <c r="D103" s="377"/>
      <c r="F103" s="377"/>
      <c r="G103" s="377"/>
      <c r="H103" s="377"/>
    </row>
    <row r="104" spans="4:8">
      <c r="D104" s="377"/>
      <c r="F104" s="377"/>
      <c r="G104" s="377"/>
      <c r="H104" s="377"/>
    </row>
    <row r="105" spans="4:8">
      <c r="D105" s="377"/>
      <c r="F105" s="377"/>
      <c r="G105" s="377"/>
      <c r="H105" s="377"/>
    </row>
    <row r="106" spans="4:8">
      <c r="D106" s="377"/>
      <c r="F106" s="377"/>
      <c r="G106" s="377"/>
      <c r="H106" s="377"/>
    </row>
    <row r="107" spans="4:8">
      <c r="D107" s="377"/>
      <c r="F107" s="377"/>
      <c r="G107" s="377"/>
      <c r="H107" s="377"/>
    </row>
    <row r="108" spans="4:8">
      <c r="D108" s="377"/>
      <c r="F108" s="377"/>
      <c r="G108" s="377"/>
      <c r="H108" s="377"/>
    </row>
    <row r="109" spans="4:8">
      <c r="D109" s="377"/>
      <c r="F109" s="377"/>
      <c r="G109" s="377"/>
      <c r="H109" s="377"/>
    </row>
    <row r="110" spans="4:8">
      <c r="D110" s="377"/>
      <c r="F110" s="377"/>
      <c r="G110" s="377"/>
      <c r="H110" s="377"/>
    </row>
    <row r="111" spans="4:8">
      <c r="D111" s="377"/>
      <c r="F111" s="377"/>
      <c r="G111" s="377"/>
      <c r="H111" s="377"/>
    </row>
    <row r="112" spans="4:8">
      <c r="D112" s="377"/>
      <c r="F112" s="377"/>
      <c r="G112" s="377"/>
      <c r="H112" s="377"/>
    </row>
    <row r="113" spans="4:8">
      <c r="D113" s="377"/>
      <c r="F113" s="377"/>
      <c r="G113" s="377"/>
      <c r="H113" s="377"/>
    </row>
    <row r="114" spans="4:8">
      <c r="D114" s="377"/>
      <c r="F114" s="377"/>
      <c r="G114" s="377"/>
      <c r="H114" s="377"/>
    </row>
    <row r="115" spans="4:8">
      <c r="D115" s="377"/>
      <c r="F115" s="377"/>
      <c r="G115" s="377"/>
      <c r="H115" s="377"/>
    </row>
    <row r="116" spans="4:8">
      <c r="D116" s="377"/>
      <c r="F116" s="377"/>
      <c r="G116" s="377"/>
      <c r="H116" s="377"/>
    </row>
    <row r="117" spans="4:8">
      <c r="D117" s="377"/>
      <c r="F117" s="377"/>
      <c r="G117" s="377"/>
      <c r="H117" s="377"/>
    </row>
    <row r="118" spans="4:8">
      <c r="D118" s="377"/>
      <c r="F118" s="377"/>
      <c r="G118" s="377"/>
      <c r="H118" s="377"/>
    </row>
    <row r="119" spans="4:8">
      <c r="D119" s="377"/>
      <c r="F119" s="377"/>
      <c r="G119" s="377"/>
      <c r="H119" s="377"/>
    </row>
    <row r="120" spans="4:8">
      <c r="D120" s="377"/>
      <c r="F120" s="377"/>
      <c r="G120" s="377"/>
      <c r="H120" s="377"/>
    </row>
    <row r="121" spans="4:8">
      <c r="D121" s="377"/>
      <c r="F121" s="377"/>
      <c r="G121" s="377"/>
      <c r="H121" s="377"/>
    </row>
    <row r="122" spans="4:8">
      <c r="D122" s="377"/>
      <c r="F122" s="377"/>
      <c r="G122" s="377"/>
      <c r="H122" s="377"/>
    </row>
    <row r="123" spans="4:8">
      <c r="D123" s="377"/>
      <c r="F123" s="377"/>
      <c r="G123" s="377"/>
      <c r="H123" s="377"/>
    </row>
    <row r="124" spans="4:8">
      <c r="D124" s="377"/>
      <c r="F124" s="377"/>
      <c r="G124" s="377"/>
      <c r="H124" s="377"/>
    </row>
    <row r="125" spans="4:8">
      <c r="D125" s="377"/>
      <c r="F125" s="377"/>
      <c r="G125" s="377"/>
      <c r="H125" s="377"/>
    </row>
    <row r="126" spans="4:8">
      <c r="D126" s="377"/>
      <c r="F126" s="377"/>
      <c r="G126" s="377"/>
      <c r="H126" s="377"/>
    </row>
    <row r="127" spans="4:8">
      <c r="D127" s="377"/>
      <c r="F127" s="377"/>
      <c r="G127" s="377"/>
      <c r="H127" s="377"/>
    </row>
    <row r="128" spans="4:8">
      <c r="D128" s="377"/>
      <c r="F128" s="377"/>
      <c r="G128" s="377"/>
      <c r="H128" s="377"/>
    </row>
    <row r="129" spans="4:8">
      <c r="D129" s="377"/>
      <c r="F129" s="377"/>
      <c r="G129" s="377"/>
      <c r="H129" s="377"/>
    </row>
    <row r="130" spans="4:8">
      <c r="D130" s="377"/>
      <c r="F130" s="377"/>
      <c r="G130" s="377"/>
      <c r="H130" s="377"/>
    </row>
    <row r="131" spans="4:8">
      <c r="D131" s="377"/>
      <c r="F131" s="377"/>
      <c r="G131" s="377"/>
      <c r="H131" s="377"/>
    </row>
    <row r="132" spans="4:8">
      <c r="D132" s="377"/>
      <c r="F132" s="377"/>
      <c r="G132" s="377"/>
      <c r="H132" s="377"/>
    </row>
    <row r="133" spans="4:8">
      <c r="D133" s="377"/>
      <c r="F133" s="377"/>
      <c r="G133" s="377"/>
      <c r="H133" s="377"/>
    </row>
    <row r="134" spans="4:8">
      <c r="D134" s="377"/>
      <c r="F134" s="377"/>
      <c r="G134" s="377"/>
      <c r="H134" s="377"/>
    </row>
    <row r="135" spans="4:8">
      <c r="D135" s="377"/>
      <c r="F135" s="377"/>
      <c r="G135" s="377"/>
      <c r="H135" s="377"/>
    </row>
    <row r="136" spans="4:8">
      <c r="D136" s="377"/>
      <c r="F136" s="377"/>
      <c r="G136" s="377"/>
      <c r="H136" s="377"/>
    </row>
    <row r="137" spans="4:8">
      <c r="D137" s="377"/>
      <c r="F137" s="377"/>
      <c r="G137" s="377"/>
      <c r="H137" s="377"/>
    </row>
    <row r="138" spans="4:8">
      <c r="D138" s="377"/>
      <c r="F138" s="377"/>
      <c r="G138" s="377"/>
      <c r="H138" s="377"/>
    </row>
    <row r="139" spans="4:8">
      <c r="D139" s="377"/>
      <c r="F139" s="377"/>
      <c r="G139" s="377"/>
      <c r="H139" s="377"/>
    </row>
    <row r="140" spans="4:8">
      <c r="D140" s="377"/>
      <c r="F140" s="377"/>
      <c r="G140" s="377"/>
      <c r="H140" s="377"/>
    </row>
    <row r="141" spans="4:8">
      <c r="D141" s="377"/>
      <c r="F141" s="377"/>
      <c r="G141" s="377"/>
      <c r="H141" s="377"/>
    </row>
    <row r="142" spans="4:8">
      <c r="D142" s="377"/>
      <c r="F142" s="377"/>
      <c r="G142" s="377"/>
      <c r="H142" s="377"/>
    </row>
    <row r="143" spans="4:8">
      <c r="D143" s="377"/>
      <c r="F143" s="377"/>
      <c r="G143" s="377"/>
      <c r="H143" s="377"/>
    </row>
    <row r="144" spans="4:8">
      <c r="D144" s="377"/>
      <c r="F144" s="377"/>
      <c r="G144" s="377"/>
      <c r="H144" s="377"/>
    </row>
    <row r="145" spans="4:8">
      <c r="D145" s="377"/>
      <c r="F145" s="377"/>
      <c r="G145" s="377"/>
      <c r="H145" s="377"/>
    </row>
    <row r="146" spans="4:8">
      <c r="D146" s="377"/>
      <c r="F146" s="377"/>
      <c r="G146" s="377"/>
      <c r="H146" s="377"/>
    </row>
    <row r="147" spans="4:8">
      <c r="D147" s="377"/>
      <c r="F147" s="377"/>
      <c r="G147" s="377"/>
      <c r="H147" s="377"/>
    </row>
    <row r="148" spans="4:8">
      <c r="D148" s="377"/>
      <c r="F148" s="377"/>
      <c r="G148" s="377"/>
      <c r="H148" s="377"/>
    </row>
    <row r="149" spans="4:8">
      <c r="D149" s="377"/>
      <c r="F149" s="377"/>
      <c r="G149" s="377"/>
      <c r="H149" s="377"/>
    </row>
    <row r="150" spans="4:8">
      <c r="D150" s="377"/>
      <c r="F150" s="377"/>
      <c r="G150" s="377"/>
      <c r="H150" s="377"/>
    </row>
    <row r="151" spans="4:8">
      <c r="D151" s="377"/>
      <c r="F151" s="377"/>
      <c r="G151" s="377"/>
      <c r="H151" s="377"/>
    </row>
    <row r="152" spans="4:8">
      <c r="D152" s="377"/>
      <c r="F152" s="377"/>
      <c r="G152" s="377"/>
      <c r="H152" s="377"/>
    </row>
    <row r="153" spans="4:8">
      <c r="D153" s="377"/>
      <c r="F153" s="377"/>
      <c r="G153" s="377"/>
      <c r="H153" s="377"/>
    </row>
    <row r="154" spans="4:8">
      <c r="D154" s="377"/>
      <c r="F154" s="377"/>
      <c r="G154" s="377"/>
      <c r="H154" s="377"/>
    </row>
    <row r="155" spans="4:8">
      <c r="D155" s="377"/>
      <c r="F155" s="377"/>
      <c r="G155" s="377"/>
      <c r="H155" s="377"/>
    </row>
    <row r="156" spans="4:8">
      <c r="D156" s="377"/>
      <c r="F156" s="377"/>
      <c r="G156" s="377"/>
      <c r="H156" s="377"/>
    </row>
    <row r="157" spans="4:8">
      <c r="D157" s="377"/>
      <c r="F157" s="377"/>
      <c r="G157" s="377"/>
      <c r="H157" s="377"/>
    </row>
    <row r="158" spans="4:8">
      <c r="D158" s="377"/>
      <c r="F158" s="377"/>
      <c r="G158" s="377"/>
      <c r="H158" s="377"/>
    </row>
    <row r="159" spans="4:8">
      <c r="D159" s="377"/>
      <c r="F159" s="377"/>
      <c r="G159" s="377"/>
      <c r="H159" s="377"/>
    </row>
    <row r="160" spans="4:8">
      <c r="D160" s="377"/>
      <c r="F160" s="377"/>
      <c r="G160" s="377"/>
      <c r="H160" s="377"/>
    </row>
    <row r="161" spans="4:8">
      <c r="D161" s="377"/>
      <c r="F161" s="377"/>
      <c r="G161" s="377"/>
      <c r="H161" s="377"/>
    </row>
    <row r="162" spans="4:8">
      <c r="D162" s="377"/>
      <c r="F162" s="377"/>
      <c r="G162" s="377"/>
      <c r="H162" s="377"/>
    </row>
    <row r="163" spans="4:8">
      <c r="D163" s="377"/>
      <c r="F163" s="377"/>
      <c r="G163" s="377"/>
      <c r="H163" s="377"/>
    </row>
    <row r="164" spans="4:8">
      <c r="D164" s="377"/>
      <c r="F164" s="377"/>
      <c r="G164" s="377"/>
      <c r="H164" s="377"/>
    </row>
    <row r="165" spans="4:8">
      <c r="D165" s="377"/>
      <c r="F165" s="377"/>
      <c r="G165" s="377"/>
      <c r="H165" s="377"/>
    </row>
    <row r="166" spans="4:8">
      <c r="D166" s="377"/>
      <c r="F166" s="377"/>
      <c r="G166" s="377"/>
      <c r="H166" s="377"/>
    </row>
    <row r="167" spans="4:8">
      <c r="D167" s="377"/>
      <c r="F167" s="377"/>
      <c r="G167" s="377"/>
      <c r="H167" s="377"/>
    </row>
    <row r="168" spans="4:8">
      <c r="D168" s="377"/>
      <c r="F168" s="377"/>
      <c r="G168" s="377"/>
      <c r="H168" s="377"/>
    </row>
    <row r="169" spans="4:8">
      <c r="D169" s="377"/>
      <c r="F169" s="377"/>
      <c r="G169" s="377"/>
      <c r="H169" s="377"/>
    </row>
    <row r="170" spans="4:8">
      <c r="D170" s="377"/>
      <c r="F170" s="377"/>
      <c r="G170" s="377"/>
      <c r="H170" s="377"/>
    </row>
    <row r="171" spans="4:8">
      <c r="D171" s="377"/>
      <c r="F171" s="377"/>
      <c r="G171" s="377"/>
      <c r="H171" s="377"/>
    </row>
    <row r="172" spans="4:8">
      <c r="D172" s="377"/>
      <c r="F172" s="377"/>
      <c r="G172" s="377"/>
      <c r="H172" s="377"/>
    </row>
    <row r="173" spans="4:8">
      <c r="D173" s="377"/>
      <c r="F173" s="377"/>
      <c r="G173" s="377"/>
      <c r="H173" s="377"/>
    </row>
    <row r="174" spans="4:8">
      <c r="D174" s="377"/>
      <c r="F174" s="377"/>
      <c r="G174" s="377"/>
      <c r="H174" s="377"/>
    </row>
    <row r="175" spans="4:8">
      <c r="D175" s="377"/>
      <c r="F175" s="377"/>
      <c r="G175" s="377"/>
      <c r="H175" s="377"/>
    </row>
    <row r="176" spans="4:8">
      <c r="D176" s="377"/>
      <c r="F176" s="377"/>
      <c r="G176" s="377"/>
      <c r="H176" s="377"/>
    </row>
    <row r="177" spans="4:8">
      <c r="D177" s="377"/>
      <c r="F177" s="377"/>
      <c r="G177" s="377"/>
      <c r="H177" s="377"/>
    </row>
    <row r="178" spans="4:8">
      <c r="D178" s="377"/>
      <c r="F178" s="377"/>
      <c r="G178" s="377"/>
      <c r="H178" s="377"/>
    </row>
    <row r="179" spans="4:8">
      <c r="D179" s="377"/>
      <c r="F179" s="377"/>
      <c r="G179" s="377"/>
      <c r="H179" s="377"/>
    </row>
    <row r="180" spans="4:8">
      <c r="D180" s="377"/>
      <c r="F180" s="377"/>
      <c r="G180" s="377"/>
      <c r="H180" s="377"/>
    </row>
    <row r="181" spans="4:8">
      <c r="D181" s="377"/>
      <c r="F181" s="377"/>
      <c r="G181" s="377"/>
      <c r="H181" s="377"/>
    </row>
    <row r="182" spans="4:8">
      <c r="D182" s="377"/>
      <c r="F182" s="377"/>
      <c r="G182" s="377"/>
      <c r="H182" s="377"/>
    </row>
    <row r="183" spans="4:8">
      <c r="D183" s="377"/>
      <c r="F183" s="377"/>
      <c r="G183" s="377"/>
      <c r="H183" s="377"/>
    </row>
    <row r="184" spans="4:8">
      <c r="D184" s="377"/>
      <c r="F184" s="377"/>
      <c r="G184" s="377"/>
      <c r="H184" s="377"/>
    </row>
    <row r="185" spans="4:8">
      <c r="D185" s="377"/>
      <c r="F185" s="377"/>
      <c r="G185" s="377"/>
      <c r="H185" s="377"/>
    </row>
    <row r="186" spans="4:8">
      <c r="D186" s="377"/>
      <c r="F186" s="377"/>
      <c r="G186" s="377"/>
      <c r="H186" s="377"/>
    </row>
    <row r="187" spans="4:8">
      <c r="D187" s="377"/>
      <c r="F187" s="377"/>
      <c r="G187" s="377"/>
      <c r="H187" s="377"/>
    </row>
    <row r="188" spans="4:8">
      <c r="D188" s="377"/>
      <c r="F188" s="377"/>
      <c r="G188" s="377"/>
      <c r="H188" s="377"/>
    </row>
    <row r="189" spans="4:8">
      <c r="D189" s="377"/>
      <c r="F189" s="377"/>
      <c r="G189" s="377"/>
      <c r="H189" s="377"/>
    </row>
    <row r="190" spans="4:8">
      <c r="D190" s="377"/>
      <c r="F190" s="377"/>
      <c r="G190" s="377"/>
      <c r="H190" s="377"/>
    </row>
    <row r="191" spans="4:8">
      <c r="D191" s="377"/>
      <c r="F191" s="377"/>
      <c r="G191" s="377"/>
      <c r="H191" s="377"/>
    </row>
    <row r="192" spans="4:8">
      <c r="D192" s="377"/>
      <c r="F192" s="377"/>
      <c r="G192" s="377"/>
      <c r="H192" s="377"/>
    </row>
    <row r="193" spans="4:8">
      <c r="D193" s="377"/>
      <c r="F193" s="377"/>
      <c r="G193" s="377"/>
      <c r="H193" s="377"/>
    </row>
    <row r="194" spans="4:8">
      <c r="D194" s="377"/>
      <c r="F194" s="377"/>
      <c r="G194" s="377"/>
      <c r="H194" s="377"/>
    </row>
    <row r="195" spans="4:8">
      <c r="D195" s="377"/>
      <c r="F195" s="377"/>
      <c r="G195" s="377"/>
      <c r="H195" s="377"/>
    </row>
    <row r="196" spans="4:8">
      <c r="D196" s="377"/>
      <c r="F196" s="377"/>
      <c r="G196" s="377"/>
      <c r="H196" s="377"/>
    </row>
    <row r="197" spans="4:8">
      <c r="D197" s="377"/>
      <c r="F197" s="377"/>
      <c r="G197" s="377"/>
      <c r="H197" s="377"/>
    </row>
    <row r="198" spans="4:8">
      <c r="D198" s="377"/>
      <c r="F198" s="377"/>
      <c r="G198" s="377"/>
      <c r="H198" s="377"/>
    </row>
    <row r="199" spans="4:8">
      <c r="D199" s="377"/>
      <c r="F199" s="377"/>
      <c r="G199" s="377"/>
      <c r="H199" s="377"/>
    </row>
    <row r="200" spans="4:8">
      <c r="D200" s="377"/>
      <c r="F200" s="377"/>
      <c r="G200" s="377"/>
      <c r="H200" s="377"/>
    </row>
    <row r="201" spans="4:8">
      <c r="D201" s="377"/>
      <c r="F201" s="377"/>
      <c r="G201" s="377"/>
      <c r="H201" s="377"/>
    </row>
    <row r="202" spans="4:8">
      <c r="D202" s="377"/>
      <c r="F202" s="377"/>
      <c r="G202" s="377"/>
      <c r="H202" s="377"/>
    </row>
    <row r="203" spans="4:8">
      <c r="D203" s="377"/>
      <c r="F203" s="377"/>
      <c r="G203" s="377"/>
      <c r="H203" s="377"/>
    </row>
    <row r="204" spans="4:8">
      <c r="D204" s="377"/>
      <c r="F204" s="377"/>
      <c r="G204" s="377"/>
      <c r="H204" s="377"/>
    </row>
    <row r="205" spans="4:8">
      <c r="D205" s="377"/>
      <c r="F205" s="377"/>
      <c r="G205" s="377"/>
      <c r="H205" s="377"/>
    </row>
    <row r="206" spans="4:8">
      <c r="D206" s="377"/>
      <c r="F206" s="377"/>
      <c r="G206" s="377"/>
      <c r="H206" s="377"/>
    </row>
    <row r="207" spans="4:8">
      <c r="D207" s="377"/>
      <c r="F207" s="377"/>
      <c r="G207" s="377"/>
      <c r="H207" s="377"/>
    </row>
    <row r="208" spans="4:8">
      <c r="D208" s="377"/>
      <c r="F208" s="377"/>
      <c r="G208" s="377"/>
      <c r="H208" s="377"/>
    </row>
    <row r="209" spans="4:8">
      <c r="D209" s="377"/>
      <c r="F209" s="377"/>
      <c r="G209" s="377"/>
      <c r="H209" s="377"/>
    </row>
    <row r="210" spans="4:8">
      <c r="D210" s="377"/>
      <c r="F210" s="377"/>
      <c r="G210" s="377"/>
      <c r="H210" s="377"/>
    </row>
    <row r="211" spans="4:8">
      <c r="D211" s="377"/>
      <c r="F211" s="377"/>
      <c r="G211" s="377"/>
      <c r="H211" s="377"/>
    </row>
    <row r="212" spans="4:8">
      <c r="D212" s="377"/>
      <c r="F212" s="377"/>
      <c r="G212" s="377"/>
      <c r="H212" s="377"/>
    </row>
    <row r="213" spans="4:8">
      <c r="D213" s="377"/>
      <c r="F213" s="377"/>
      <c r="G213" s="377"/>
      <c r="H213" s="377"/>
    </row>
    <row r="214" spans="4:8">
      <c r="D214" s="377"/>
      <c r="F214" s="377"/>
      <c r="G214" s="377"/>
      <c r="H214" s="377"/>
    </row>
    <row r="215" spans="4:8">
      <c r="D215" s="377"/>
      <c r="F215" s="377"/>
      <c r="G215" s="377"/>
      <c r="H215" s="377"/>
    </row>
    <row r="216" spans="4:8">
      <c r="D216" s="377"/>
      <c r="F216" s="377"/>
      <c r="G216" s="377"/>
      <c r="H216" s="377"/>
    </row>
    <row r="217" spans="4:8">
      <c r="D217" s="377"/>
      <c r="F217" s="377"/>
      <c r="G217" s="377"/>
      <c r="H217" s="377"/>
    </row>
    <row r="218" spans="4:8">
      <c r="D218" s="377"/>
      <c r="F218" s="377"/>
      <c r="G218" s="377"/>
      <c r="H218" s="377"/>
    </row>
    <row r="219" spans="4:8">
      <c r="D219" s="377"/>
      <c r="F219" s="377"/>
      <c r="G219" s="377"/>
      <c r="H219" s="377"/>
    </row>
    <row r="220" spans="4:8">
      <c r="D220" s="377"/>
      <c r="F220" s="377"/>
      <c r="G220" s="377"/>
      <c r="H220" s="377"/>
    </row>
    <row r="221" spans="4:8">
      <c r="D221" s="377"/>
      <c r="F221" s="377"/>
      <c r="G221" s="377"/>
      <c r="H221" s="377"/>
    </row>
    <row r="222" spans="4:8">
      <c r="D222" s="377"/>
      <c r="F222" s="377"/>
      <c r="G222" s="377"/>
      <c r="H222" s="377"/>
    </row>
    <row r="223" spans="4:8">
      <c r="D223" s="377"/>
      <c r="F223" s="377"/>
      <c r="G223" s="377"/>
      <c r="H223" s="377"/>
    </row>
    <row r="224" spans="4:8">
      <c r="D224" s="377"/>
      <c r="F224" s="377"/>
      <c r="G224" s="377"/>
      <c r="H224" s="377"/>
    </row>
    <row r="225" spans="4:8">
      <c r="D225" s="377"/>
      <c r="F225" s="377"/>
      <c r="G225" s="377"/>
      <c r="H225" s="377"/>
    </row>
    <row r="226" spans="4:8">
      <c r="D226" s="377"/>
      <c r="F226" s="377"/>
      <c r="G226" s="377"/>
      <c r="H226" s="377"/>
    </row>
    <row r="227" spans="4:8">
      <c r="D227" s="377"/>
      <c r="F227" s="377"/>
      <c r="G227" s="377"/>
      <c r="H227" s="377"/>
    </row>
    <row r="228" spans="4:8">
      <c r="D228" s="377"/>
      <c r="F228" s="377"/>
      <c r="G228" s="377"/>
      <c r="H228" s="377"/>
    </row>
    <row r="229" spans="4:8">
      <c r="D229" s="377"/>
      <c r="F229" s="377"/>
      <c r="G229" s="377"/>
      <c r="H229" s="377"/>
    </row>
    <row r="230" spans="4:8">
      <c r="D230" s="377"/>
      <c r="F230" s="377"/>
      <c r="G230" s="377"/>
      <c r="H230" s="377"/>
    </row>
    <row r="231" spans="4:8">
      <c r="D231" s="377"/>
      <c r="F231" s="377"/>
      <c r="G231" s="377"/>
      <c r="H231" s="377"/>
    </row>
    <row r="232" spans="4:8">
      <c r="D232" s="377"/>
      <c r="F232" s="377"/>
      <c r="G232" s="377"/>
      <c r="H232" s="377"/>
    </row>
    <row r="233" spans="4:8">
      <c r="D233" s="377"/>
      <c r="F233" s="377"/>
      <c r="G233" s="377"/>
      <c r="H233" s="377"/>
    </row>
    <row r="234" spans="4:8">
      <c r="D234" s="377"/>
      <c r="F234" s="377"/>
      <c r="G234" s="377"/>
      <c r="H234" s="377"/>
    </row>
    <row r="235" spans="4:8">
      <c r="D235" s="377"/>
      <c r="F235" s="377"/>
      <c r="G235" s="377"/>
      <c r="H235" s="377"/>
    </row>
    <row r="236" spans="4:8">
      <c r="D236" s="377"/>
      <c r="F236" s="377"/>
      <c r="G236" s="377"/>
      <c r="H236" s="377"/>
    </row>
    <row r="237" spans="4:8">
      <c r="D237" s="377"/>
      <c r="F237" s="377"/>
      <c r="G237" s="377"/>
      <c r="H237" s="377"/>
    </row>
    <row r="238" spans="4:8">
      <c r="D238" s="377"/>
      <c r="F238" s="377"/>
      <c r="G238" s="377"/>
      <c r="H238" s="377"/>
    </row>
    <row r="239" spans="4:8">
      <c r="D239" s="377"/>
      <c r="F239" s="377"/>
      <c r="G239" s="377"/>
      <c r="H239" s="377"/>
    </row>
    <row r="240" spans="4:8">
      <c r="D240" s="377"/>
      <c r="F240" s="377"/>
      <c r="G240" s="377"/>
      <c r="H240" s="377"/>
    </row>
    <row r="241" spans="4:8">
      <c r="D241" s="377"/>
      <c r="F241" s="377"/>
      <c r="G241" s="377"/>
      <c r="H241" s="377"/>
    </row>
    <row r="242" spans="4:8">
      <c r="D242" s="377"/>
      <c r="F242" s="377"/>
      <c r="G242" s="377"/>
      <c r="H242" s="377"/>
    </row>
    <row r="243" spans="4:8">
      <c r="D243" s="377"/>
      <c r="F243" s="377"/>
      <c r="G243" s="377"/>
      <c r="H243" s="377"/>
    </row>
    <row r="244" spans="4:8">
      <c r="D244" s="377"/>
      <c r="F244" s="377"/>
      <c r="G244" s="377"/>
      <c r="H244" s="377"/>
    </row>
    <row r="245" spans="4:8">
      <c r="D245" s="377"/>
      <c r="F245" s="377"/>
      <c r="G245" s="377"/>
      <c r="H245" s="377"/>
    </row>
    <row r="246" spans="4:8">
      <c r="D246" s="377"/>
      <c r="F246" s="377"/>
      <c r="G246" s="377"/>
      <c r="H246" s="377"/>
    </row>
    <row r="247" spans="4:8">
      <c r="D247" s="377"/>
      <c r="F247" s="377"/>
      <c r="G247" s="377"/>
      <c r="H247" s="377"/>
    </row>
    <row r="248" spans="4:8">
      <c r="D248" s="377"/>
      <c r="F248" s="377"/>
      <c r="G248" s="377"/>
      <c r="H248" s="377"/>
    </row>
    <row r="249" spans="4:8">
      <c r="D249" s="377"/>
      <c r="F249" s="377"/>
      <c r="G249" s="377"/>
      <c r="H249" s="377"/>
    </row>
    <row r="250" spans="4:8">
      <c r="D250" s="377"/>
      <c r="F250" s="377"/>
      <c r="G250" s="377"/>
      <c r="H250" s="377"/>
    </row>
    <row r="251" spans="4:8">
      <c r="D251" s="377"/>
      <c r="F251" s="377"/>
      <c r="G251" s="377"/>
      <c r="H251" s="377"/>
    </row>
    <row r="252" spans="4:8">
      <c r="D252" s="377"/>
      <c r="F252" s="377"/>
      <c r="G252" s="377"/>
      <c r="H252" s="377"/>
    </row>
    <row r="253" spans="4:8">
      <c r="D253" s="377"/>
      <c r="F253" s="377"/>
      <c r="G253" s="377"/>
      <c r="H253" s="377"/>
    </row>
    <row r="254" spans="4:8">
      <c r="D254" s="377"/>
      <c r="F254" s="377"/>
      <c r="G254" s="377"/>
      <c r="H254" s="377"/>
    </row>
    <row r="255" spans="4:8">
      <c r="D255" s="377"/>
      <c r="F255" s="377"/>
      <c r="G255" s="377"/>
      <c r="H255" s="377"/>
    </row>
    <row r="256" spans="4:8">
      <c r="D256" s="377"/>
      <c r="F256" s="377"/>
      <c r="G256" s="377"/>
      <c r="H256" s="377"/>
    </row>
    <row r="257" spans="4:8">
      <c r="D257" s="377"/>
      <c r="F257" s="377"/>
      <c r="G257" s="377"/>
      <c r="H257" s="377"/>
    </row>
    <row r="258" spans="4:8">
      <c r="D258" s="377"/>
      <c r="F258" s="377"/>
      <c r="G258" s="377"/>
      <c r="H258" s="377"/>
    </row>
    <row r="259" spans="4:8">
      <c r="D259" s="377"/>
      <c r="F259" s="377"/>
      <c r="G259" s="377"/>
      <c r="H259" s="377"/>
    </row>
    <row r="260" spans="4:8">
      <c r="D260" s="377"/>
      <c r="F260" s="377"/>
      <c r="G260" s="377"/>
      <c r="H260" s="377"/>
    </row>
    <row r="261" spans="4:8">
      <c r="D261" s="377"/>
      <c r="F261" s="377"/>
      <c r="G261" s="377"/>
      <c r="H261" s="377"/>
    </row>
    <row r="262" spans="4:8">
      <c r="D262" s="377"/>
      <c r="F262" s="377"/>
      <c r="G262" s="377"/>
      <c r="H262" s="377"/>
    </row>
    <row r="263" spans="4:8">
      <c r="D263" s="377"/>
      <c r="F263" s="377"/>
      <c r="G263" s="377"/>
      <c r="H263" s="377"/>
    </row>
    <row r="264" spans="4:8">
      <c r="D264" s="377"/>
      <c r="F264" s="377"/>
      <c r="G264" s="377"/>
      <c r="H264" s="377"/>
    </row>
    <row r="265" spans="4:8">
      <c r="D265" s="377"/>
      <c r="F265" s="377"/>
      <c r="G265" s="377"/>
      <c r="H265" s="377"/>
    </row>
    <row r="266" spans="4:8">
      <c r="D266" s="377"/>
      <c r="F266" s="377"/>
      <c r="G266" s="377"/>
      <c r="H266" s="377"/>
    </row>
    <row r="267" spans="4:8">
      <c r="D267" s="377"/>
      <c r="F267" s="377"/>
      <c r="G267" s="377"/>
      <c r="H267" s="377"/>
    </row>
    <row r="268" spans="4:8">
      <c r="D268" s="377"/>
      <c r="F268" s="377"/>
      <c r="G268" s="377"/>
      <c r="H268" s="377"/>
    </row>
    <row r="269" spans="4:8">
      <c r="D269" s="377"/>
      <c r="F269" s="377"/>
      <c r="G269" s="377"/>
      <c r="H269" s="377"/>
    </row>
    <row r="270" spans="4:8">
      <c r="D270" s="377"/>
      <c r="F270" s="377"/>
      <c r="G270" s="377"/>
      <c r="H270" s="377"/>
    </row>
    <row r="271" spans="4:8">
      <c r="D271" s="377"/>
      <c r="F271" s="377"/>
      <c r="G271" s="377"/>
      <c r="H271" s="377"/>
    </row>
    <row r="272" spans="4:8">
      <c r="D272" s="377"/>
      <c r="F272" s="377"/>
      <c r="G272" s="377"/>
      <c r="H272" s="377"/>
    </row>
    <row r="273" spans="4:8">
      <c r="D273" s="377"/>
      <c r="F273" s="377"/>
      <c r="G273" s="377"/>
      <c r="H273" s="377"/>
    </row>
    <row r="274" spans="4:8">
      <c r="D274" s="377"/>
      <c r="F274" s="377"/>
      <c r="G274" s="377"/>
      <c r="H274" s="377"/>
    </row>
    <row r="275" spans="4:8">
      <c r="D275" s="377"/>
      <c r="F275" s="377"/>
      <c r="G275" s="377"/>
      <c r="H275" s="377"/>
    </row>
    <row r="276" spans="4:8">
      <c r="D276" s="377"/>
      <c r="F276" s="377"/>
      <c r="G276" s="377"/>
      <c r="H276" s="377"/>
    </row>
    <row r="277" spans="4:8">
      <c r="D277" s="377"/>
      <c r="F277" s="377"/>
      <c r="G277" s="377"/>
      <c r="H277" s="377"/>
    </row>
    <row r="278" spans="4:8">
      <c r="D278" s="377"/>
      <c r="F278" s="377"/>
      <c r="G278" s="377"/>
      <c r="H278" s="377"/>
    </row>
    <row r="279" spans="4:8">
      <c r="D279" s="377"/>
      <c r="F279" s="377"/>
      <c r="G279" s="377"/>
      <c r="H279" s="377"/>
    </row>
    <row r="280" spans="4:8">
      <c r="D280" s="377"/>
      <c r="F280" s="377"/>
      <c r="G280" s="377"/>
      <c r="H280" s="377"/>
    </row>
    <row r="281" spans="4:8">
      <c r="D281" s="377"/>
      <c r="F281" s="377"/>
      <c r="G281" s="377"/>
      <c r="H281" s="377"/>
    </row>
    <row r="282" spans="4:8">
      <c r="D282" s="377"/>
      <c r="F282" s="377"/>
      <c r="G282" s="377"/>
      <c r="H282" s="377"/>
    </row>
    <row r="283" spans="4:8">
      <c r="D283" s="377"/>
      <c r="F283" s="377"/>
      <c r="G283" s="377"/>
      <c r="H283" s="377"/>
    </row>
    <row r="284" spans="4:8">
      <c r="D284" s="377"/>
      <c r="F284" s="377"/>
      <c r="G284" s="377"/>
      <c r="H284" s="377"/>
    </row>
    <row r="285" spans="4:8">
      <c r="D285" s="377"/>
      <c r="F285" s="377"/>
      <c r="G285" s="377"/>
      <c r="H285" s="377"/>
    </row>
    <row r="286" spans="4:8">
      <c r="D286" s="377"/>
      <c r="F286" s="377"/>
      <c r="G286" s="377"/>
      <c r="H286" s="377"/>
    </row>
    <row r="287" spans="4:8">
      <c r="D287" s="377"/>
      <c r="F287" s="377"/>
      <c r="G287" s="377"/>
      <c r="H287" s="377"/>
    </row>
    <row r="288" spans="4:8">
      <c r="D288" s="377"/>
      <c r="F288" s="377"/>
      <c r="G288" s="377"/>
      <c r="H288" s="377"/>
    </row>
    <row r="289" spans="4:8">
      <c r="D289" s="377"/>
      <c r="F289" s="377"/>
      <c r="G289" s="377"/>
      <c r="H289" s="377"/>
    </row>
    <row r="290" spans="4:8">
      <c r="D290" s="377"/>
      <c r="F290" s="377"/>
      <c r="G290" s="377"/>
      <c r="H290" s="377"/>
    </row>
    <row r="291" spans="4:8">
      <c r="D291" s="377"/>
      <c r="F291" s="377"/>
      <c r="G291" s="377"/>
      <c r="H291" s="377"/>
    </row>
    <row r="292" spans="4:8">
      <c r="D292" s="377"/>
      <c r="F292" s="377"/>
      <c r="G292" s="377"/>
      <c r="H292" s="377"/>
    </row>
    <row r="293" spans="4:8">
      <c r="D293" s="377"/>
      <c r="F293" s="377"/>
      <c r="G293" s="377"/>
      <c r="H293" s="377"/>
    </row>
    <row r="294" spans="4:8">
      <c r="D294" s="377"/>
      <c r="F294" s="377"/>
      <c r="G294" s="377"/>
      <c r="H294" s="377"/>
    </row>
    <row r="295" spans="4:8">
      <c r="D295" s="377"/>
      <c r="F295" s="377"/>
      <c r="G295" s="377"/>
      <c r="H295" s="377"/>
    </row>
    <row r="296" spans="4:8">
      <c r="D296" s="377"/>
      <c r="F296" s="377"/>
      <c r="G296" s="377"/>
      <c r="H296" s="377"/>
    </row>
    <row r="297" spans="4:8">
      <c r="D297" s="377"/>
      <c r="F297" s="377"/>
      <c r="G297" s="377"/>
      <c r="H297" s="377"/>
    </row>
    <row r="298" spans="4:8">
      <c r="D298" s="377"/>
      <c r="F298" s="377"/>
      <c r="G298" s="377"/>
      <c r="H298" s="377"/>
    </row>
    <row r="299" spans="4:8">
      <c r="D299" s="377"/>
      <c r="F299" s="377"/>
      <c r="G299" s="377"/>
      <c r="H299" s="377"/>
    </row>
    <row r="300" spans="4:8">
      <c r="D300" s="377"/>
      <c r="F300" s="377"/>
      <c r="G300" s="377"/>
      <c r="H300" s="377"/>
    </row>
    <row r="301" spans="4:8">
      <c r="D301" s="377"/>
      <c r="F301" s="377"/>
      <c r="G301" s="377"/>
      <c r="H301" s="377"/>
    </row>
    <row r="302" spans="4:8">
      <c r="D302" s="377"/>
      <c r="F302" s="377"/>
      <c r="G302" s="377"/>
      <c r="H302" s="377"/>
    </row>
    <row r="303" spans="4:8">
      <c r="D303" s="377"/>
      <c r="F303" s="377"/>
      <c r="G303" s="377"/>
      <c r="H303" s="377"/>
    </row>
    <row r="304" spans="4:8">
      <c r="D304" s="377"/>
      <c r="F304" s="377"/>
      <c r="G304" s="377"/>
      <c r="H304" s="377"/>
    </row>
    <row r="305" spans="4:8">
      <c r="D305" s="377"/>
      <c r="F305" s="377"/>
      <c r="G305" s="377"/>
      <c r="H305" s="377"/>
    </row>
    <row r="306" spans="4:8">
      <c r="D306" s="377"/>
      <c r="F306" s="377"/>
      <c r="G306" s="377"/>
      <c r="H306" s="377"/>
    </row>
    <row r="307" spans="4:8">
      <c r="D307" s="377"/>
      <c r="F307" s="377"/>
      <c r="G307" s="377"/>
      <c r="H307" s="377"/>
    </row>
    <row r="308" spans="4:8">
      <c r="D308" s="377"/>
      <c r="F308" s="377"/>
      <c r="G308" s="377"/>
      <c r="H308" s="377"/>
    </row>
    <row r="309" spans="4:8">
      <c r="D309" s="377"/>
      <c r="F309" s="377"/>
      <c r="G309" s="377"/>
      <c r="H309" s="377"/>
    </row>
    <row r="310" spans="4:8">
      <c r="D310" s="377"/>
      <c r="F310" s="377"/>
      <c r="G310" s="377"/>
      <c r="H310" s="377"/>
    </row>
    <row r="311" spans="4:8">
      <c r="D311" s="377"/>
      <c r="F311" s="377"/>
      <c r="G311" s="377"/>
      <c r="H311" s="377"/>
    </row>
    <row r="312" spans="4:8">
      <c r="D312" s="377"/>
      <c r="F312" s="377"/>
      <c r="G312" s="377"/>
      <c r="H312" s="377"/>
    </row>
    <row r="313" spans="4:8">
      <c r="D313" s="377"/>
      <c r="F313" s="377"/>
      <c r="G313" s="377"/>
      <c r="H313" s="377"/>
    </row>
    <row r="314" spans="4:8">
      <c r="D314" s="377"/>
      <c r="F314" s="377"/>
      <c r="G314" s="377"/>
      <c r="H314" s="377"/>
    </row>
    <row r="315" spans="4:8">
      <c r="D315" s="377"/>
      <c r="F315" s="377"/>
      <c r="G315" s="377"/>
      <c r="H315" s="377"/>
    </row>
    <row r="316" spans="4:8">
      <c r="D316" s="377"/>
      <c r="F316" s="377"/>
      <c r="G316" s="377"/>
      <c r="H316" s="377"/>
    </row>
    <row r="317" spans="4:8">
      <c r="D317" s="377"/>
      <c r="F317" s="377"/>
      <c r="G317" s="377"/>
      <c r="H317" s="377"/>
    </row>
    <row r="318" spans="4:8">
      <c r="D318" s="377"/>
      <c r="F318" s="377"/>
      <c r="G318" s="377"/>
      <c r="H318" s="377"/>
    </row>
    <row r="319" spans="4:8">
      <c r="D319" s="377"/>
      <c r="F319" s="377"/>
      <c r="G319" s="377"/>
      <c r="H319" s="377"/>
    </row>
    <row r="320" spans="4:8">
      <c r="D320" s="377"/>
      <c r="F320" s="377"/>
      <c r="G320" s="377"/>
      <c r="H320" s="377"/>
    </row>
    <row r="321" spans="4:8">
      <c r="D321" s="377"/>
      <c r="F321" s="377"/>
      <c r="G321" s="377"/>
      <c r="H321" s="377"/>
    </row>
    <row r="322" spans="4:8">
      <c r="D322" s="377"/>
      <c r="F322" s="377"/>
      <c r="G322" s="377"/>
      <c r="H322" s="377"/>
    </row>
    <row r="323" spans="4:8">
      <c r="D323" s="377"/>
      <c r="F323" s="377"/>
      <c r="G323" s="377"/>
      <c r="H323" s="377"/>
    </row>
    <row r="324" spans="4:8">
      <c r="D324" s="377"/>
      <c r="F324" s="377"/>
      <c r="G324" s="377"/>
      <c r="H324" s="377"/>
    </row>
    <row r="325" spans="4:8">
      <c r="D325" s="377"/>
      <c r="F325" s="377"/>
      <c r="G325" s="377"/>
      <c r="H325" s="377"/>
    </row>
    <row r="326" spans="4:8">
      <c r="D326" s="377"/>
      <c r="F326" s="377"/>
      <c r="G326" s="377"/>
      <c r="H326" s="377"/>
    </row>
    <row r="327" spans="4:8">
      <c r="D327" s="377"/>
      <c r="F327" s="377"/>
      <c r="G327" s="377"/>
      <c r="H327" s="377"/>
    </row>
    <row r="328" spans="4:8">
      <c r="D328" s="377"/>
      <c r="F328" s="377"/>
      <c r="G328" s="377"/>
      <c r="H328" s="377"/>
    </row>
    <row r="329" spans="4:8">
      <c r="D329" s="377"/>
      <c r="F329" s="377"/>
      <c r="G329" s="377"/>
      <c r="H329" s="377"/>
    </row>
    <row r="330" spans="4:8">
      <c r="D330" s="377"/>
      <c r="F330" s="377"/>
      <c r="G330" s="377"/>
      <c r="H330" s="377"/>
    </row>
    <row r="331" spans="4:8">
      <c r="D331" s="377"/>
      <c r="F331" s="377"/>
      <c r="G331" s="377"/>
      <c r="H331" s="377"/>
    </row>
    <row r="332" spans="4:8">
      <c r="D332" s="377"/>
      <c r="F332" s="377"/>
      <c r="G332" s="377"/>
      <c r="H332" s="377"/>
    </row>
    <row r="333" spans="4:8">
      <c r="D333" s="377"/>
      <c r="F333" s="377"/>
      <c r="G333" s="377"/>
      <c r="H333" s="377"/>
    </row>
    <row r="334" spans="4:8">
      <c r="D334" s="377"/>
      <c r="F334" s="377"/>
      <c r="G334" s="377"/>
      <c r="H334" s="377"/>
    </row>
    <row r="335" spans="4:8">
      <c r="D335" s="377"/>
      <c r="F335" s="377"/>
      <c r="G335" s="377"/>
      <c r="H335" s="377"/>
    </row>
    <row r="336" spans="4:8">
      <c r="D336" s="377"/>
      <c r="F336" s="377"/>
      <c r="G336" s="377"/>
      <c r="H336" s="377"/>
    </row>
    <row r="337" spans="4:8">
      <c r="D337" s="377"/>
      <c r="F337" s="377"/>
      <c r="G337" s="377"/>
      <c r="H337" s="377"/>
    </row>
    <row r="338" spans="4:8">
      <c r="D338" s="377"/>
      <c r="F338" s="377"/>
      <c r="G338" s="377"/>
      <c r="H338" s="377"/>
    </row>
    <row r="339" spans="4:8">
      <c r="D339" s="377"/>
      <c r="F339" s="377"/>
      <c r="G339" s="377"/>
      <c r="H339" s="377"/>
    </row>
    <row r="340" spans="4:8">
      <c r="D340" s="377"/>
      <c r="F340" s="377"/>
      <c r="G340" s="377"/>
      <c r="H340" s="377"/>
    </row>
    <row r="341" spans="4:8">
      <c r="D341" s="377"/>
      <c r="F341" s="377"/>
      <c r="G341" s="377"/>
      <c r="H341" s="377"/>
    </row>
    <row r="342" spans="4:8">
      <c r="D342" s="377"/>
      <c r="F342" s="377"/>
      <c r="G342" s="377"/>
      <c r="H342" s="377"/>
    </row>
    <row r="343" spans="4:8">
      <c r="D343" s="377"/>
      <c r="F343" s="377"/>
      <c r="G343" s="377"/>
      <c r="H343" s="377"/>
    </row>
    <row r="344" spans="4:8">
      <c r="D344" s="377"/>
      <c r="F344" s="377"/>
      <c r="G344" s="377"/>
      <c r="H344" s="377"/>
    </row>
    <row r="345" spans="4:8">
      <c r="D345" s="377"/>
      <c r="F345" s="377"/>
      <c r="G345" s="377"/>
      <c r="H345" s="377"/>
    </row>
    <row r="346" spans="4:8">
      <c r="D346" s="377"/>
      <c r="F346" s="377"/>
      <c r="G346" s="377"/>
      <c r="H346" s="377"/>
    </row>
    <row r="347" spans="4:8">
      <c r="D347" s="377"/>
      <c r="F347" s="377"/>
      <c r="G347" s="377"/>
      <c r="H347" s="377"/>
    </row>
    <row r="348" spans="4:8">
      <c r="D348" s="377"/>
      <c r="F348" s="377"/>
      <c r="G348" s="377"/>
      <c r="H348" s="377"/>
    </row>
    <row r="349" spans="4:8">
      <c r="D349" s="377"/>
      <c r="F349" s="377"/>
      <c r="G349" s="377"/>
      <c r="H349" s="377"/>
    </row>
    <row r="350" spans="4:8">
      <c r="D350" s="377"/>
      <c r="F350" s="377"/>
      <c r="G350" s="377"/>
      <c r="H350" s="377"/>
    </row>
    <row r="351" spans="4:8">
      <c r="D351" s="377"/>
      <c r="F351" s="377"/>
      <c r="G351" s="377"/>
      <c r="H351" s="377"/>
    </row>
    <row r="352" spans="4:8">
      <c r="D352" s="377"/>
      <c r="F352" s="377"/>
      <c r="G352" s="377"/>
      <c r="H352" s="377"/>
    </row>
    <row r="353" spans="4:8">
      <c r="D353" s="377"/>
      <c r="F353" s="377"/>
      <c r="G353" s="377"/>
      <c r="H353" s="377"/>
    </row>
    <row r="354" spans="4:8">
      <c r="D354" s="377"/>
      <c r="F354" s="377"/>
      <c r="G354" s="377"/>
      <c r="H354" s="377"/>
    </row>
    <row r="355" spans="4:8">
      <c r="D355" s="377"/>
      <c r="F355" s="377"/>
      <c r="G355" s="377"/>
      <c r="H355" s="377"/>
    </row>
    <row r="356" spans="4:8">
      <c r="D356" s="377"/>
      <c r="F356" s="377"/>
      <c r="G356" s="377"/>
      <c r="H356" s="377"/>
    </row>
    <row r="357" spans="4:8">
      <c r="D357" s="377"/>
      <c r="F357" s="377"/>
      <c r="G357" s="377"/>
      <c r="H357" s="377"/>
    </row>
    <row r="358" spans="4:8">
      <c r="D358" s="377"/>
      <c r="F358" s="377"/>
      <c r="G358" s="377"/>
      <c r="H358" s="377"/>
    </row>
    <row r="359" spans="4:8">
      <c r="D359" s="377"/>
      <c r="F359" s="377"/>
      <c r="G359" s="377"/>
      <c r="H359" s="377"/>
    </row>
    <row r="360" spans="4:8">
      <c r="D360" s="377"/>
      <c r="F360" s="377"/>
      <c r="G360" s="377"/>
      <c r="H360" s="377"/>
    </row>
    <row r="361" spans="4:8">
      <c r="D361" s="377"/>
      <c r="F361" s="377"/>
      <c r="G361" s="377"/>
      <c r="H361" s="377"/>
    </row>
    <row r="362" spans="4:8">
      <c r="D362" s="377"/>
      <c r="F362" s="377"/>
      <c r="G362" s="377"/>
      <c r="H362" s="377"/>
    </row>
    <row r="363" spans="4:8">
      <c r="D363" s="377"/>
      <c r="F363" s="377"/>
      <c r="G363" s="377"/>
      <c r="H363" s="377"/>
    </row>
    <row r="364" spans="4:8">
      <c r="D364" s="377"/>
      <c r="F364" s="377"/>
      <c r="G364" s="377"/>
      <c r="H364" s="377"/>
    </row>
    <row r="365" spans="4:8">
      <c r="D365" s="377"/>
      <c r="F365" s="377"/>
      <c r="G365" s="377"/>
      <c r="H365" s="377"/>
    </row>
    <row r="366" spans="4:8">
      <c r="D366" s="377"/>
      <c r="F366" s="377"/>
      <c r="G366" s="377"/>
      <c r="H366" s="377"/>
    </row>
    <row r="367" spans="4:8">
      <c r="D367" s="377"/>
      <c r="F367" s="377"/>
      <c r="G367" s="377"/>
      <c r="H367" s="377"/>
    </row>
    <row r="368" spans="4:8">
      <c r="D368" s="377"/>
      <c r="F368" s="377"/>
      <c r="G368" s="377"/>
      <c r="H368" s="377"/>
    </row>
    <row r="369" spans="4:8">
      <c r="D369" s="377"/>
      <c r="F369" s="377"/>
      <c r="G369" s="377"/>
      <c r="H369" s="377"/>
    </row>
    <row r="370" spans="4:8">
      <c r="D370" s="377"/>
      <c r="F370" s="377"/>
      <c r="G370" s="377"/>
      <c r="H370" s="377"/>
    </row>
    <row r="371" spans="4:8">
      <c r="D371" s="377"/>
      <c r="F371" s="377"/>
      <c r="G371" s="377"/>
      <c r="H371" s="377"/>
    </row>
    <row r="372" spans="4:8">
      <c r="D372" s="377"/>
      <c r="F372" s="377"/>
      <c r="G372" s="377"/>
      <c r="H372" s="377"/>
    </row>
    <row r="373" spans="4:8">
      <c r="D373" s="377"/>
      <c r="F373" s="377"/>
      <c r="G373" s="377"/>
      <c r="H373" s="377"/>
    </row>
    <row r="374" spans="4:8">
      <c r="D374" s="377"/>
      <c r="F374" s="377"/>
      <c r="G374" s="377"/>
      <c r="H374" s="377"/>
    </row>
    <row r="375" spans="4:8">
      <c r="D375" s="377"/>
      <c r="F375" s="377"/>
      <c r="G375" s="377"/>
      <c r="H375" s="377"/>
    </row>
    <row r="376" spans="4:8">
      <c r="D376" s="377"/>
      <c r="F376" s="377"/>
      <c r="G376" s="377"/>
      <c r="H376" s="377"/>
    </row>
    <row r="377" spans="4:8">
      <c r="D377" s="377"/>
      <c r="F377" s="377"/>
      <c r="G377" s="377"/>
      <c r="H377" s="377"/>
    </row>
    <row r="378" spans="4:8">
      <c r="D378" s="377"/>
      <c r="F378" s="377"/>
      <c r="G378" s="377"/>
      <c r="H378" s="377"/>
    </row>
    <row r="379" spans="4:8">
      <c r="D379" s="377"/>
      <c r="F379" s="377"/>
      <c r="G379" s="377"/>
      <c r="H379" s="377"/>
    </row>
    <row r="380" spans="4:8">
      <c r="D380" s="377"/>
      <c r="F380" s="377"/>
      <c r="G380" s="377"/>
      <c r="H380" s="377"/>
    </row>
    <row r="381" spans="4:8">
      <c r="D381" s="377"/>
      <c r="F381" s="377"/>
      <c r="G381" s="377"/>
      <c r="H381" s="377"/>
    </row>
    <row r="382" spans="4:8">
      <c r="D382" s="377"/>
      <c r="F382" s="377"/>
      <c r="G382" s="377"/>
      <c r="H382" s="377"/>
    </row>
    <row r="383" spans="4:8">
      <c r="D383" s="377"/>
      <c r="F383" s="377"/>
      <c r="G383" s="377"/>
      <c r="H383" s="377"/>
    </row>
    <row r="384" spans="4:8">
      <c r="D384" s="377"/>
      <c r="F384" s="377"/>
      <c r="G384" s="377"/>
      <c r="H384" s="377"/>
    </row>
    <row r="385" spans="4:8">
      <c r="D385" s="377"/>
      <c r="F385" s="377"/>
      <c r="G385" s="377"/>
      <c r="H385" s="377"/>
    </row>
    <row r="386" spans="4:8">
      <c r="D386" s="377"/>
      <c r="F386" s="377"/>
      <c r="G386" s="377"/>
      <c r="H386" s="377"/>
    </row>
    <row r="387" spans="4:8">
      <c r="D387" s="377"/>
      <c r="F387" s="377"/>
      <c r="G387" s="377"/>
      <c r="H387" s="377"/>
    </row>
    <row r="388" spans="4:8">
      <c r="D388" s="377"/>
      <c r="F388" s="377"/>
      <c r="G388" s="377"/>
      <c r="H388" s="377"/>
    </row>
    <row r="389" spans="4:8">
      <c r="D389" s="377"/>
      <c r="F389" s="377"/>
      <c r="G389" s="377"/>
      <c r="H389" s="377"/>
    </row>
    <row r="390" spans="4:8">
      <c r="D390" s="377"/>
      <c r="F390" s="377"/>
      <c r="G390" s="377"/>
      <c r="H390" s="377"/>
    </row>
    <row r="391" spans="4:8">
      <c r="D391" s="377"/>
      <c r="F391" s="377"/>
      <c r="G391" s="377"/>
      <c r="H391" s="377"/>
    </row>
    <row r="392" spans="4:8">
      <c r="D392" s="377"/>
      <c r="F392" s="377"/>
      <c r="G392" s="377"/>
      <c r="H392" s="377"/>
    </row>
    <row r="393" spans="4:8">
      <c r="D393" s="377"/>
      <c r="F393" s="377"/>
      <c r="G393" s="377"/>
      <c r="H393" s="377"/>
    </row>
    <row r="394" spans="4:8">
      <c r="D394" s="377"/>
      <c r="F394" s="377"/>
      <c r="G394" s="377"/>
      <c r="H394" s="377"/>
    </row>
    <row r="395" spans="4:8">
      <c r="D395" s="377"/>
      <c r="F395" s="377"/>
      <c r="G395" s="377"/>
      <c r="H395" s="377"/>
    </row>
    <row r="396" spans="4:8">
      <c r="D396" s="377"/>
      <c r="F396" s="377"/>
      <c r="G396" s="377"/>
      <c r="H396" s="377"/>
    </row>
    <row r="397" spans="4:8">
      <c r="D397" s="377"/>
      <c r="F397" s="377"/>
      <c r="G397" s="377"/>
      <c r="H397" s="377"/>
    </row>
    <row r="398" spans="4:8">
      <c r="D398" s="377"/>
      <c r="F398" s="377"/>
      <c r="G398" s="377"/>
      <c r="H398" s="377"/>
    </row>
    <row r="399" spans="4:8">
      <c r="D399" s="377"/>
      <c r="F399" s="377"/>
      <c r="G399" s="377"/>
      <c r="H399" s="377"/>
    </row>
    <row r="400" spans="4:8">
      <c r="D400" s="377"/>
      <c r="F400" s="377"/>
      <c r="G400" s="377"/>
      <c r="H400" s="377"/>
    </row>
    <row r="401" spans="4:8">
      <c r="D401" s="377"/>
      <c r="F401" s="377"/>
      <c r="G401" s="377"/>
      <c r="H401" s="377"/>
    </row>
    <row r="402" spans="4:8">
      <c r="D402" s="377"/>
      <c r="F402" s="377"/>
      <c r="G402" s="377"/>
      <c r="H402" s="377"/>
    </row>
    <row r="403" spans="4:8">
      <c r="D403" s="377"/>
      <c r="F403" s="377"/>
      <c r="G403" s="377"/>
      <c r="H403" s="377"/>
    </row>
    <row r="404" spans="4:8">
      <c r="D404" s="377"/>
      <c r="F404" s="377"/>
      <c r="G404" s="377"/>
      <c r="H404" s="377"/>
    </row>
    <row r="405" spans="4:8">
      <c r="D405" s="377"/>
      <c r="F405" s="377"/>
      <c r="G405" s="377"/>
      <c r="H405" s="377"/>
    </row>
    <row r="406" spans="4:8">
      <c r="D406" s="377"/>
      <c r="F406" s="377"/>
      <c r="G406" s="377"/>
      <c r="H406" s="377"/>
    </row>
    <row r="407" spans="4:8">
      <c r="D407" s="377"/>
      <c r="F407" s="377"/>
      <c r="G407" s="377"/>
      <c r="H407" s="377"/>
    </row>
    <row r="408" spans="4:8">
      <c r="D408" s="377"/>
      <c r="F408" s="377"/>
      <c r="G408" s="377"/>
      <c r="H408" s="377"/>
    </row>
    <row r="409" spans="4:8">
      <c r="D409" s="377"/>
      <c r="F409" s="377"/>
      <c r="G409" s="377"/>
      <c r="H409" s="377"/>
    </row>
    <row r="410" spans="4:8">
      <c r="D410" s="377"/>
      <c r="F410" s="377"/>
      <c r="G410" s="377"/>
      <c r="H410" s="377"/>
    </row>
    <row r="411" spans="4:8">
      <c r="D411" s="377"/>
      <c r="F411" s="377"/>
      <c r="G411" s="377"/>
      <c r="H411" s="377"/>
    </row>
    <row r="412" spans="4:8">
      <c r="D412" s="377"/>
      <c r="F412" s="377"/>
      <c r="G412" s="377"/>
      <c r="H412" s="377"/>
    </row>
    <row r="413" spans="4:8">
      <c r="D413" s="377"/>
      <c r="F413" s="377"/>
      <c r="G413" s="377"/>
      <c r="H413" s="377"/>
    </row>
    <row r="414" spans="4:8">
      <c r="D414" s="377"/>
      <c r="F414" s="377"/>
      <c r="G414" s="377"/>
      <c r="H414" s="377"/>
    </row>
    <row r="415" spans="4:8">
      <c r="D415" s="377"/>
      <c r="F415" s="377"/>
      <c r="G415" s="377"/>
      <c r="H415" s="377"/>
    </row>
    <row r="416" spans="4:8">
      <c r="D416" s="377"/>
      <c r="F416" s="377"/>
      <c r="G416" s="377"/>
      <c r="H416" s="377"/>
    </row>
    <row r="417" spans="4:8">
      <c r="D417" s="377"/>
      <c r="F417" s="377"/>
      <c r="G417" s="377"/>
      <c r="H417" s="377"/>
    </row>
    <row r="418" spans="4:8">
      <c r="D418" s="377"/>
      <c r="F418" s="377"/>
      <c r="G418" s="377"/>
      <c r="H418" s="377"/>
    </row>
    <row r="419" spans="4:8">
      <c r="D419" s="377"/>
      <c r="F419" s="377"/>
      <c r="G419" s="377"/>
      <c r="H419" s="377"/>
    </row>
    <row r="420" spans="4:8">
      <c r="D420" s="377"/>
      <c r="F420" s="377"/>
      <c r="G420" s="377"/>
      <c r="H420" s="377"/>
    </row>
    <row r="421" spans="4:8">
      <c r="D421" s="377"/>
      <c r="F421" s="377"/>
      <c r="G421" s="377"/>
      <c r="H421" s="377"/>
    </row>
    <row r="422" spans="4:8">
      <c r="D422" s="377"/>
      <c r="F422" s="377"/>
      <c r="G422" s="377"/>
      <c r="H422" s="377"/>
    </row>
    <row r="423" spans="4:8">
      <c r="D423" s="377"/>
      <c r="F423" s="377"/>
      <c r="G423" s="377"/>
      <c r="H423" s="377"/>
    </row>
    <row r="424" spans="4:8">
      <c r="D424" s="377"/>
      <c r="F424" s="377"/>
      <c r="G424" s="377"/>
      <c r="H424" s="377"/>
    </row>
    <row r="425" spans="4:8">
      <c r="D425" s="377"/>
      <c r="F425" s="377"/>
      <c r="G425" s="377"/>
      <c r="H425" s="377"/>
    </row>
    <row r="426" spans="4:8">
      <c r="D426" s="377"/>
      <c r="F426" s="377"/>
      <c r="G426" s="377"/>
      <c r="H426" s="377"/>
    </row>
    <row r="427" spans="4:8">
      <c r="D427" s="377"/>
      <c r="F427" s="377"/>
      <c r="G427" s="377"/>
      <c r="H427" s="377"/>
    </row>
    <row r="428" spans="4:8">
      <c r="D428" s="377"/>
      <c r="F428" s="377"/>
      <c r="G428" s="377"/>
      <c r="H428" s="377"/>
    </row>
    <row r="429" spans="4:8">
      <c r="D429" s="377"/>
      <c r="F429" s="377"/>
      <c r="G429" s="377"/>
      <c r="H429" s="377"/>
    </row>
    <row r="430" spans="4:8">
      <c r="D430" s="377"/>
      <c r="F430" s="377"/>
      <c r="G430" s="377"/>
      <c r="H430" s="377"/>
    </row>
    <row r="431" spans="4:8">
      <c r="D431" s="377"/>
      <c r="F431" s="377"/>
      <c r="G431" s="377"/>
      <c r="H431" s="377"/>
    </row>
    <row r="432" spans="4:8">
      <c r="D432" s="377"/>
      <c r="F432" s="377"/>
      <c r="G432" s="377"/>
      <c r="H432" s="377"/>
    </row>
    <row r="433" spans="4:8">
      <c r="D433" s="377"/>
      <c r="F433" s="377"/>
      <c r="G433" s="377"/>
      <c r="H433" s="377"/>
    </row>
    <row r="434" spans="4:8">
      <c r="D434" s="377"/>
      <c r="F434" s="377"/>
      <c r="G434" s="377"/>
      <c r="H434" s="377"/>
    </row>
    <row r="435" spans="4:8">
      <c r="D435" s="377"/>
      <c r="F435" s="377"/>
      <c r="G435" s="377"/>
      <c r="H435" s="377"/>
    </row>
    <row r="436" spans="4:8">
      <c r="D436" s="377"/>
      <c r="F436" s="377"/>
      <c r="G436" s="377"/>
      <c r="H436" s="377"/>
    </row>
    <row r="437" spans="4:8">
      <c r="D437" s="377"/>
      <c r="F437" s="377"/>
      <c r="G437" s="377"/>
      <c r="H437" s="377"/>
    </row>
    <row r="438" spans="4:8">
      <c r="D438" s="377"/>
      <c r="F438" s="377"/>
      <c r="G438" s="377"/>
      <c r="H438" s="377"/>
    </row>
    <row r="439" spans="4:8">
      <c r="D439" s="377"/>
      <c r="F439" s="377"/>
      <c r="G439" s="377"/>
      <c r="H439" s="377"/>
    </row>
    <row r="440" spans="4:8">
      <c r="D440" s="377"/>
      <c r="F440" s="377"/>
      <c r="G440" s="377"/>
      <c r="H440" s="377"/>
    </row>
    <row r="441" spans="4:8">
      <c r="D441" s="377"/>
      <c r="F441" s="377"/>
      <c r="G441" s="377"/>
      <c r="H441" s="377"/>
    </row>
    <row r="442" spans="4:8">
      <c r="D442" s="377"/>
      <c r="F442" s="377"/>
      <c r="G442" s="377"/>
      <c r="H442" s="377"/>
    </row>
    <row r="443" spans="4:8">
      <c r="D443" s="377"/>
      <c r="F443" s="377"/>
      <c r="G443" s="377"/>
      <c r="H443" s="377"/>
    </row>
    <row r="444" spans="4:8">
      <c r="D444" s="377"/>
      <c r="F444" s="377"/>
      <c r="G444" s="377"/>
      <c r="H444" s="377"/>
    </row>
    <row r="445" spans="4:8">
      <c r="D445" s="377"/>
      <c r="F445" s="377"/>
      <c r="G445" s="377"/>
      <c r="H445" s="377"/>
    </row>
    <row r="446" spans="4:8">
      <c r="D446" s="377"/>
      <c r="F446" s="377"/>
      <c r="G446" s="377"/>
      <c r="H446" s="377"/>
    </row>
    <row r="447" spans="4:8">
      <c r="D447" s="377"/>
      <c r="F447" s="377"/>
      <c r="G447" s="377"/>
      <c r="H447" s="377"/>
    </row>
    <row r="448" spans="4:8">
      <c r="D448" s="377"/>
      <c r="F448" s="377"/>
      <c r="G448" s="377"/>
      <c r="H448" s="377"/>
    </row>
    <row r="449" spans="4:8">
      <c r="D449" s="377"/>
      <c r="F449" s="377"/>
      <c r="G449" s="377"/>
      <c r="H449" s="377"/>
    </row>
    <row r="450" spans="4:8">
      <c r="D450" s="377"/>
      <c r="F450" s="377"/>
      <c r="G450" s="377"/>
      <c r="H450" s="377"/>
    </row>
    <row r="451" spans="4:8">
      <c r="D451" s="377"/>
      <c r="F451" s="377"/>
      <c r="G451" s="377"/>
      <c r="H451" s="377"/>
    </row>
    <row r="452" spans="4:8">
      <c r="D452" s="377"/>
      <c r="F452" s="377"/>
      <c r="G452" s="377"/>
      <c r="H452" s="377"/>
    </row>
    <row r="453" spans="4:8">
      <c r="D453" s="377"/>
      <c r="F453" s="377"/>
      <c r="G453" s="377"/>
      <c r="H453" s="377"/>
    </row>
    <row r="454" spans="4:8">
      <c r="D454" s="377"/>
      <c r="F454" s="377"/>
      <c r="G454" s="377"/>
      <c r="H454" s="377"/>
    </row>
    <row r="455" spans="4:8">
      <c r="D455" s="377"/>
      <c r="F455" s="377"/>
      <c r="G455" s="377"/>
      <c r="H455" s="377"/>
    </row>
    <row r="456" spans="4:8">
      <c r="D456" s="377"/>
      <c r="F456" s="377"/>
      <c r="G456" s="377"/>
      <c r="H456" s="377"/>
    </row>
    <row r="457" spans="4:8">
      <c r="D457" s="377"/>
      <c r="F457" s="377"/>
      <c r="G457" s="377"/>
      <c r="H457" s="377"/>
    </row>
    <row r="458" spans="4:8">
      <c r="D458" s="377"/>
      <c r="F458" s="377"/>
      <c r="G458" s="377"/>
      <c r="H458" s="377"/>
    </row>
    <row r="459" spans="4:8">
      <c r="D459" s="377"/>
      <c r="F459" s="377"/>
      <c r="G459" s="377"/>
      <c r="H459" s="377"/>
    </row>
    <row r="460" spans="4:8">
      <c r="D460" s="377"/>
      <c r="F460" s="377"/>
      <c r="G460" s="377"/>
      <c r="H460" s="377"/>
    </row>
    <row r="461" spans="4:8">
      <c r="D461" s="377"/>
      <c r="F461" s="377"/>
      <c r="G461" s="377"/>
      <c r="H461" s="377"/>
    </row>
    <row r="462" spans="4:8">
      <c r="D462" s="377"/>
      <c r="F462" s="377"/>
      <c r="G462" s="377"/>
      <c r="H462" s="377"/>
    </row>
    <row r="463" spans="4:8">
      <c r="D463" s="377"/>
      <c r="F463" s="377"/>
      <c r="G463" s="377"/>
      <c r="H463" s="377"/>
    </row>
    <row r="464" spans="4:8">
      <c r="D464" s="377"/>
      <c r="F464" s="377"/>
      <c r="G464" s="377"/>
      <c r="H464" s="377"/>
    </row>
    <row r="465" spans="4:8">
      <c r="D465" s="377"/>
      <c r="F465" s="377"/>
      <c r="G465" s="377"/>
      <c r="H465" s="377"/>
    </row>
    <row r="466" spans="4:8">
      <c r="D466" s="377"/>
      <c r="F466" s="377"/>
      <c r="G466" s="377"/>
      <c r="H466" s="377"/>
    </row>
    <row r="467" spans="4:8">
      <c r="D467" s="377"/>
      <c r="F467" s="377"/>
      <c r="G467" s="377"/>
      <c r="H467" s="377"/>
    </row>
    <row r="468" spans="4:8">
      <c r="D468" s="377"/>
      <c r="F468" s="377"/>
      <c r="G468" s="377"/>
      <c r="H468" s="377"/>
    </row>
    <row r="469" spans="4:8">
      <c r="D469" s="377"/>
      <c r="F469" s="377"/>
      <c r="G469" s="377"/>
      <c r="H469" s="377"/>
    </row>
    <row r="470" spans="4:8">
      <c r="D470" s="377"/>
      <c r="F470" s="377"/>
      <c r="G470" s="377"/>
      <c r="H470" s="377"/>
    </row>
    <row r="471" spans="4:8">
      <c r="D471" s="377"/>
      <c r="F471" s="377"/>
      <c r="G471" s="377"/>
      <c r="H471" s="377"/>
    </row>
    <row r="472" spans="4:8">
      <c r="D472" s="377"/>
      <c r="F472" s="377"/>
      <c r="G472" s="377"/>
      <c r="H472" s="377"/>
    </row>
    <row r="473" spans="4:8">
      <c r="D473" s="377"/>
      <c r="F473" s="377"/>
      <c r="G473" s="377"/>
      <c r="H473" s="377"/>
    </row>
    <row r="474" spans="4:8">
      <c r="D474" s="377"/>
      <c r="F474" s="377"/>
      <c r="G474" s="377"/>
      <c r="H474" s="377"/>
    </row>
    <row r="475" spans="4:8">
      <c r="D475" s="377"/>
      <c r="F475" s="377"/>
      <c r="G475" s="377"/>
      <c r="H475" s="377"/>
    </row>
    <row r="476" spans="4:8">
      <c r="D476" s="377"/>
      <c r="F476" s="377"/>
      <c r="G476" s="377"/>
      <c r="H476" s="377"/>
    </row>
    <row r="477" spans="4:8">
      <c r="D477" s="377"/>
      <c r="F477" s="377"/>
      <c r="G477" s="377"/>
      <c r="H477" s="377"/>
    </row>
    <row r="478" spans="4:8">
      <c r="D478" s="377"/>
      <c r="F478" s="377"/>
      <c r="G478" s="377"/>
      <c r="H478" s="377"/>
    </row>
    <row r="479" spans="4:8">
      <c r="D479" s="377"/>
      <c r="F479" s="377"/>
      <c r="G479" s="377"/>
      <c r="H479" s="377"/>
    </row>
    <row r="480" spans="4:8">
      <c r="D480" s="377"/>
      <c r="F480" s="377"/>
      <c r="G480" s="377"/>
      <c r="H480" s="377"/>
    </row>
    <row r="481" spans="4:8">
      <c r="D481" s="377"/>
      <c r="F481" s="377"/>
      <c r="G481" s="377"/>
      <c r="H481" s="377"/>
    </row>
    <row r="482" spans="4:8">
      <c r="D482" s="377"/>
      <c r="F482" s="377"/>
      <c r="G482" s="377"/>
      <c r="H482" s="377"/>
    </row>
    <row r="483" spans="4:8">
      <c r="D483" s="377"/>
      <c r="F483" s="377"/>
      <c r="G483" s="377"/>
      <c r="H483" s="377"/>
    </row>
    <row r="484" spans="4:8">
      <c r="D484" s="377"/>
      <c r="F484" s="377"/>
      <c r="G484" s="377"/>
      <c r="H484" s="377"/>
    </row>
    <row r="485" spans="4:8">
      <c r="D485" s="377"/>
      <c r="F485" s="377"/>
      <c r="G485" s="377"/>
      <c r="H485" s="377"/>
    </row>
    <row r="486" spans="4:8">
      <c r="D486" s="377"/>
      <c r="F486" s="377"/>
      <c r="G486" s="377"/>
      <c r="H486" s="377"/>
    </row>
    <row r="487" spans="4:8">
      <c r="D487" s="377"/>
      <c r="F487" s="377"/>
      <c r="G487" s="377"/>
      <c r="H487" s="377"/>
    </row>
    <row r="488" spans="4:8">
      <c r="D488" s="377"/>
      <c r="F488" s="377"/>
      <c r="G488" s="377"/>
      <c r="H488" s="377"/>
    </row>
    <row r="489" spans="4:8">
      <c r="D489" s="377"/>
      <c r="F489" s="377"/>
      <c r="G489" s="377"/>
      <c r="H489" s="377"/>
    </row>
    <row r="490" spans="4:8">
      <c r="D490" s="377"/>
      <c r="F490" s="377"/>
      <c r="G490" s="377"/>
      <c r="H490" s="377"/>
    </row>
    <row r="491" spans="4:8">
      <c r="D491" s="377"/>
      <c r="F491" s="377"/>
      <c r="G491" s="377"/>
      <c r="H491" s="377"/>
    </row>
    <row r="492" spans="4:8">
      <c r="D492" s="377"/>
      <c r="F492" s="377"/>
      <c r="G492" s="377"/>
      <c r="H492" s="377"/>
    </row>
    <row r="493" spans="4:8">
      <c r="D493" s="377"/>
      <c r="F493" s="377"/>
      <c r="G493" s="377"/>
      <c r="H493" s="377"/>
    </row>
    <row r="494" spans="4:8">
      <c r="D494" s="377"/>
      <c r="F494" s="377"/>
      <c r="G494" s="377"/>
      <c r="H494" s="377"/>
    </row>
    <row r="495" spans="4:8">
      <c r="D495" s="377"/>
      <c r="F495" s="377"/>
      <c r="G495" s="377"/>
      <c r="H495" s="377"/>
    </row>
    <row r="496" spans="4:8">
      <c r="D496" s="377"/>
      <c r="F496" s="377"/>
      <c r="G496" s="377"/>
      <c r="H496" s="377"/>
    </row>
    <row r="497" spans="4:8">
      <c r="D497" s="377"/>
      <c r="F497" s="377"/>
      <c r="G497" s="377"/>
      <c r="H497" s="377"/>
    </row>
    <row r="498" spans="4:8">
      <c r="D498" s="377"/>
      <c r="F498" s="377"/>
      <c r="G498" s="377"/>
      <c r="H498" s="377"/>
    </row>
    <row r="499" spans="4:8">
      <c r="D499" s="377"/>
      <c r="F499" s="377"/>
      <c r="G499" s="377"/>
      <c r="H499" s="377"/>
    </row>
    <row r="500" spans="4:8">
      <c r="D500" s="377"/>
      <c r="F500" s="377"/>
      <c r="G500" s="377"/>
      <c r="H500" s="377"/>
    </row>
    <row r="501" spans="4:8">
      <c r="D501" s="377"/>
      <c r="F501" s="377"/>
      <c r="G501" s="377"/>
      <c r="H501" s="377"/>
    </row>
    <row r="502" spans="4:8">
      <c r="D502" s="377"/>
      <c r="F502" s="377"/>
      <c r="G502" s="377"/>
      <c r="H502" s="377"/>
    </row>
    <row r="503" spans="4:8">
      <c r="D503" s="377"/>
      <c r="F503" s="377"/>
      <c r="G503" s="377"/>
      <c r="H503" s="377"/>
    </row>
    <row r="504" spans="4:8">
      <c r="D504" s="377"/>
      <c r="F504" s="377"/>
      <c r="G504" s="377"/>
      <c r="H504" s="377"/>
    </row>
    <row r="505" spans="4:8">
      <c r="D505" s="377"/>
      <c r="F505" s="377"/>
      <c r="G505" s="377"/>
      <c r="H505" s="377"/>
    </row>
    <row r="506" spans="4:8">
      <c r="D506" s="377"/>
      <c r="F506" s="377"/>
      <c r="G506" s="377"/>
      <c r="H506" s="377"/>
    </row>
    <row r="507" spans="4:8">
      <c r="D507" s="377"/>
      <c r="F507" s="377"/>
      <c r="G507" s="377"/>
      <c r="H507" s="377"/>
    </row>
    <row r="508" spans="4:8">
      <c r="D508" s="377"/>
      <c r="F508" s="377"/>
      <c r="G508" s="377"/>
      <c r="H508" s="377"/>
    </row>
    <row r="509" spans="4:8">
      <c r="D509" s="377"/>
      <c r="F509" s="377"/>
      <c r="G509" s="377"/>
      <c r="H509" s="377"/>
    </row>
    <row r="510" spans="4:8">
      <c r="D510" s="377"/>
      <c r="F510" s="377"/>
      <c r="G510" s="377"/>
      <c r="H510" s="377"/>
    </row>
    <row r="511" spans="4:8">
      <c r="D511" s="377"/>
      <c r="F511" s="377"/>
      <c r="G511" s="377"/>
      <c r="H511" s="377"/>
    </row>
    <row r="512" spans="4:8">
      <c r="D512" s="377"/>
      <c r="F512" s="377"/>
      <c r="G512" s="377"/>
      <c r="H512" s="377"/>
    </row>
    <row r="513" spans="4:8">
      <c r="D513" s="377"/>
      <c r="F513" s="377"/>
      <c r="G513" s="377"/>
      <c r="H513" s="377"/>
    </row>
    <row r="514" spans="4:8">
      <c r="D514" s="377"/>
      <c r="F514" s="377"/>
      <c r="G514" s="377"/>
      <c r="H514" s="377"/>
    </row>
    <row r="515" spans="4:8">
      <c r="D515" s="377"/>
      <c r="F515" s="377"/>
      <c r="G515" s="377"/>
      <c r="H515" s="377"/>
    </row>
    <row r="516" spans="4:8">
      <c r="D516" s="377"/>
      <c r="F516" s="377"/>
      <c r="G516" s="377"/>
      <c r="H516" s="377"/>
    </row>
    <row r="517" spans="4:8">
      <c r="D517" s="377"/>
      <c r="F517" s="377"/>
      <c r="G517" s="377"/>
      <c r="H517" s="377"/>
    </row>
    <row r="518" spans="4:8">
      <c r="D518" s="377"/>
      <c r="F518" s="377"/>
      <c r="G518" s="377"/>
      <c r="H518" s="377"/>
    </row>
    <row r="519" spans="4:8">
      <c r="D519" s="377"/>
      <c r="F519" s="377"/>
      <c r="G519" s="377"/>
      <c r="H519" s="377"/>
    </row>
    <row r="520" spans="4:8">
      <c r="D520" s="377"/>
      <c r="F520" s="377"/>
      <c r="G520" s="377"/>
      <c r="H520" s="377"/>
    </row>
    <row r="521" spans="4:8">
      <c r="D521" s="377"/>
      <c r="F521" s="377"/>
      <c r="G521" s="377"/>
      <c r="H521" s="377"/>
    </row>
    <row r="522" spans="4:8">
      <c r="D522" s="377"/>
      <c r="F522" s="377"/>
      <c r="G522" s="377"/>
      <c r="H522" s="377"/>
    </row>
    <row r="523" spans="4:8">
      <c r="D523" s="377"/>
      <c r="F523" s="377"/>
      <c r="G523" s="377"/>
      <c r="H523" s="377"/>
    </row>
    <row r="524" spans="4:8">
      <c r="D524" s="377"/>
      <c r="F524" s="377"/>
      <c r="G524" s="377"/>
      <c r="H524" s="377"/>
    </row>
    <row r="525" spans="4:8">
      <c r="D525" s="377"/>
      <c r="F525" s="377"/>
      <c r="G525" s="377"/>
      <c r="H525" s="377"/>
    </row>
    <row r="526" spans="4:8">
      <c r="D526" s="377"/>
      <c r="F526" s="377"/>
      <c r="G526" s="377"/>
      <c r="H526" s="377"/>
    </row>
    <row r="527" spans="4:8">
      <c r="D527" s="377"/>
      <c r="F527" s="377"/>
      <c r="G527" s="377"/>
      <c r="H527" s="377"/>
    </row>
    <row r="528" spans="4:8">
      <c r="D528" s="377"/>
      <c r="F528" s="377"/>
      <c r="G528" s="377"/>
      <c r="H528" s="377"/>
    </row>
    <row r="529" spans="4:8">
      <c r="D529" s="377"/>
      <c r="F529" s="377"/>
      <c r="G529" s="377"/>
      <c r="H529" s="377"/>
    </row>
    <row r="530" spans="4:8">
      <c r="D530" s="377"/>
      <c r="F530" s="377"/>
      <c r="G530" s="377"/>
      <c r="H530" s="377"/>
    </row>
    <row r="531" spans="4:8">
      <c r="D531" s="377"/>
      <c r="F531" s="377"/>
      <c r="G531" s="377"/>
      <c r="H531" s="377"/>
    </row>
    <row r="532" spans="4:8">
      <c r="D532" s="377"/>
      <c r="F532" s="377"/>
      <c r="G532" s="377"/>
      <c r="H532" s="377"/>
    </row>
    <row r="533" spans="4:8">
      <c r="D533" s="377"/>
      <c r="F533" s="377"/>
      <c r="G533" s="377"/>
      <c r="H533" s="377"/>
    </row>
    <row r="534" spans="4:8">
      <c r="D534" s="377"/>
      <c r="F534" s="377"/>
      <c r="G534" s="377"/>
      <c r="H534" s="377"/>
    </row>
    <row r="535" spans="4:8">
      <c r="D535" s="377"/>
      <c r="F535" s="377"/>
      <c r="G535" s="377"/>
      <c r="H535" s="377"/>
    </row>
    <row r="536" spans="4:8">
      <c r="D536" s="377"/>
      <c r="F536" s="377"/>
      <c r="G536" s="377"/>
      <c r="H536" s="377"/>
    </row>
    <row r="537" spans="4:8">
      <c r="D537" s="377"/>
      <c r="F537" s="377"/>
      <c r="G537" s="377"/>
      <c r="H537" s="377"/>
    </row>
    <row r="538" spans="4:8">
      <c r="D538" s="377"/>
      <c r="F538" s="377"/>
      <c r="G538" s="377"/>
      <c r="H538" s="377"/>
    </row>
    <row r="539" spans="4:8">
      <c r="D539" s="377"/>
      <c r="F539" s="377"/>
      <c r="G539" s="377"/>
      <c r="H539" s="377"/>
    </row>
    <row r="540" spans="4:8">
      <c r="D540" s="377"/>
      <c r="F540" s="377"/>
      <c r="G540" s="377"/>
      <c r="H540" s="377"/>
    </row>
    <row r="541" spans="4:8">
      <c r="D541" s="377"/>
      <c r="F541" s="377"/>
      <c r="G541" s="377"/>
      <c r="H541" s="377"/>
    </row>
    <row r="542" spans="4:8">
      <c r="D542" s="377"/>
      <c r="F542" s="377"/>
      <c r="G542" s="377"/>
      <c r="H542" s="377"/>
    </row>
    <row r="543" spans="4:8">
      <c r="D543" s="377"/>
      <c r="F543" s="377"/>
      <c r="G543" s="377"/>
      <c r="H543" s="377"/>
    </row>
    <row r="544" spans="4:8">
      <c r="D544" s="377"/>
      <c r="F544" s="377"/>
      <c r="G544" s="377"/>
      <c r="H544" s="377"/>
    </row>
    <row r="545" spans="4:8">
      <c r="D545" s="377"/>
      <c r="F545" s="377"/>
      <c r="G545" s="377"/>
      <c r="H545" s="377"/>
    </row>
    <row r="546" spans="4:8">
      <c r="D546" s="377"/>
      <c r="F546" s="377"/>
      <c r="G546" s="377"/>
      <c r="H546" s="377"/>
    </row>
    <row r="547" spans="4:8">
      <c r="D547" s="377"/>
      <c r="F547" s="377"/>
      <c r="G547" s="377"/>
      <c r="H547" s="377"/>
    </row>
    <row r="548" spans="4:8">
      <c r="D548" s="377"/>
      <c r="F548" s="377"/>
      <c r="G548" s="377"/>
      <c r="H548" s="377"/>
    </row>
    <row r="549" spans="4:8">
      <c r="D549" s="377"/>
      <c r="F549" s="377"/>
      <c r="G549" s="377"/>
      <c r="H549" s="377"/>
    </row>
    <row r="550" spans="4:8">
      <c r="D550" s="377"/>
      <c r="F550" s="377"/>
      <c r="G550" s="377"/>
      <c r="H550" s="377"/>
    </row>
    <row r="551" spans="4:8">
      <c r="D551" s="377"/>
      <c r="F551" s="377"/>
      <c r="G551" s="377"/>
      <c r="H551" s="377"/>
    </row>
    <row r="552" spans="4:8">
      <c r="D552" s="377"/>
      <c r="F552" s="377"/>
      <c r="G552" s="377"/>
      <c r="H552" s="377"/>
    </row>
    <row r="553" spans="4:8">
      <c r="D553" s="377"/>
      <c r="F553" s="377"/>
      <c r="G553" s="377"/>
      <c r="H553" s="377"/>
    </row>
    <row r="554" spans="4:8">
      <c r="D554" s="377"/>
      <c r="F554" s="377"/>
      <c r="G554" s="377"/>
      <c r="H554" s="377"/>
    </row>
    <row r="555" spans="4:8">
      <c r="D555" s="377"/>
      <c r="F555" s="377"/>
      <c r="G555" s="377"/>
      <c r="H555" s="377"/>
    </row>
    <row r="556" spans="4:8">
      <c r="D556" s="377"/>
      <c r="F556" s="377"/>
      <c r="G556" s="377"/>
      <c r="H556" s="377"/>
    </row>
    <row r="557" spans="4:8">
      <c r="D557" s="377"/>
      <c r="F557" s="377"/>
      <c r="G557" s="377"/>
      <c r="H557" s="377"/>
    </row>
    <row r="558" spans="4:8">
      <c r="D558" s="377"/>
      <c r="F558" s="377"/>
      <c r="G558" s="377"/>
      <c r="H558" s="377"/>
    </row>
    <row r="559" spans="4:8">
      <c r="D559" s="377"/>
      <c r="F559" s="377"/>
      <c r="G559" s="377"/>
      <c r="H559" s="377"/>
    </row>
    <row r="560" spans="4:8">
      <c r="D560" s="377"/>
      <c r="F560" s="377"/>
      <c r="G560" s="377"/>
      <c r="H560" s="377"/>
    </row>
    <row r="561" spans="4:8">
      <c r="D561" s="377"/>
      <c r="F561" s="377"/>
      <c r="G561" s="377"/>
      <c r="H561" s="377"/>
    </row>
    <row r="562" spans="4:8">
      <c r="D562" s="377"/>
      <c r="F562" s="377"/>
      <c r="G562" s="377"/>
      <c r="H562" s="377"/>
    </row>
    <row r="563" spans="4:8">
      <c r="D563" s="377"/>
      <c r="F563" s="377"/>
      <c r="G563" s="377"/>
      <c r="H563" s="377"/>
    </row>
    <row r="564" spans="4:8">
      <c r="D564" s="377"/>
      <c r="F564" s="377"/>
      <c r="G564" s="377"/>
      <c r="H564" s="377"/>
    </row>
    <row r="565" spans="4:8">
      <c r="D565" s="377"/>
      <c r="F565" s="377"/>
      <c r="G565" s="377"/>
      <c r="H565" s="377"/>
    </row>
    <row r="566" spans="4:8">
      <c r="D566" s="377"/>
      <c r="F566" s="377"/>
      <c r="G566" s="377"/>
      <c r="H566" s="377"/>
    </row>
    <row r="567" spans="4:8">
      <c r="D567" s="377"/>
      <c r="F567" s="377"/>
      <c r="G567" s="377"/>
      <c r="H567" s="377"/>
    </row>
    <row r="568" spans="4:8">
      <c r="D568" s="377"/>
      <c r="F568" s="377"/>
      <c r="G568" s="377"/>
      <c r="H568" s="377"/>
    </row>
    <row r="569" spans="4:8">
      <c r="D569" s="377"/>
      <c r="F569" s="377"/>
      <c r="G569" s="377"/>
      <c r="H569" s="377"/>
    </row>
    <row r="570" spans="4:8">
      <c r="D570" s="377"/>
      <c r="F570" s="377"/>
      <c r="G570" s="377"/>
      <c r="H570" s="377"/>
    </row>
    <row r="571" spans="4:8">
      <c r="D571" s="377"/>
      <c r="F571" s="377"/>
      <c r="G571" s="377"/>
      <c r="H571" s="377"/>
    </row>
    <row r="572" spans="4:8">
      <c r="D572" s="377"/>
      <c r="F572" s="377"/>
      <c r="G572" s="377"/>
      <c r="H572" s="377"/>
    </row>
    <row r="573" spans="4:8">
      <c r="D573" s="377"/>
      <c r="F573" s="377"/>
      <c r="G573" s="377"/>
      <c r="H573" s="377"/>
    </row>
    <row r="574" spans="4:8">
      <c r="D574" s="377"/>
      <c r="F574" s="377"/>
      <c r="G574" s="377"/>
      <c r="H574" s="377"/>
    </row>
    <row r="575" spans="4:8">
      <c r="D575" s="377"/>
      <c r="F575" s="377"/>
      <c r="G575" s="377"/>
      <c r="H575" s="377"/>
    </row>
    <row r="576" spans="4:8">
      <c r="D576" s="377"/>
      <c r="F576" s="377"/>
      <c r="G576" s="377"/>
      <c r="H576" s="377"/>
    </row>
    <row r="577" spans="4:8">
      <c r="D577" s="377"/>
      <c r="F577" s="377"/>
      <c r="G577" s="377"/>
      <c r="H577" s="377"/>
    </row>
    <row r="578" spans="4:8">
      <c r="D578" s="377"/>
      <c r="F578" s="377"/>
      <c r="G578" s="377"/>
      <c r="H578" s="377"/>
    </row>
    <row r="579" spans="4:8">
      <c r="D579" s="377"/>
      <c r="F579" s="377"/>
      <c r="G579" s="377"/>
      <c r="H579" s="377"/>
    </row>
    <row r="580" spans="4:8">
      <c r="D580" s="377"/>
      <c r="F580" s="377"/>
      <c r="G580" s="377"/>
      <c r="H580" s="377"/>
    </row>
    <row r="581" spans="4:8">
      <c r="D581" s="377"/>
      <c r="F581" s="377"/>
      <c r="G581" s="377"/>
      <c r="H581" s="377"/>
    </row>
    <row r="582" spans="4:8">
      <c r="D582" s="377"/>
      <c r="F582" s="377"/>
      <c r="G582" s="377"/>
      <c r="H582" s="377"/>
    </row>
    <row r="583" spans="4:8">
      <c r="D583" s="377"/>
      <c r="F583" s="377"/>
      <c r="G583" s="377"/>
      <c r="H583" s="377"/>
    </row>
    <row r="584" spans="4:8">
      <c r="D584" s="377"/>
      <c r="F584" s="377"/>
      <c r="G584" s="377"/>
      <c r="H584" s="377"/>
    </row>
    <row r="585" spans="4:8">
      <c r="D585" s="377"/>
      <c r="F585" s="377"/>
      <c r="G585" s="377"/>
      <c r="H585" s="377"/>
    </row>
    <row r="586" spans="4:8">
      <c r="D586" s="377"/>
      <c r="F586" s="377"/>
      <c r="G586" s="377"/>
      <c r="H586" s="377"/>
    </row>
    <row r="587" spans="4:8">
      <c r="D587" s="377"/>
      <c r="F587" s="377"/>
      <c r="G587" s="377"/>
      <c r="H587" s="377"/>
    </row>
    <row r="588" spans="4:8">
      <c r="D588" s="377"/>
      <c r="F588" s="377"/>
      <c r="G588" s="377"/>
      <c r="H588" s="377"/>
    </row>
    <row r="589" spans="4:8">
      <c r="D589" s="377"/>
      <c r="F589" s="377"/>
      <c r="G589" s="377"/>
      <c r="H589" s="377"/>
    </row>
    <row r="590" spans="4:8">
      <c r="D590" s="377"/>
      <c r="F590" s="377"/>
      <c r="G590" s="377"/>
      <c r="H590" s="377"/>
    </row>
    <row r="591" spans="4:8">
      <c r="D591" s="377"/>
      <c r="F591" s="377"/>
      <c r="G591" s="377"/>
      <c r="H591" s="377"/>
    </row>
    <row r="592" spans="4:8">
      <c r="D592" s="377"/>
      <c r="F592" s="377"/>
      <c r="G592" s="377"/>
      <c r="H592" s="377"/>
    </row>
    <row r="593" spans="4:8">
      <c r="D593" s="377"/>
      <c r="F593" s="377"/>
      <c r="G593" s="377"/>
      <c r="H593" s="377"/>
    </row>
    <row r="594" spans="4:8">
      <c r="D594" s="377"/>
      <c r="F594" s="377"/>
      <c r="G594" s="377"/>
      <c r="H594" s="377"/>
    </row>
    <row r="595" spans="4:8">
      <c r="D595" s="377"/>
      <c r="F595" s="377"/>
      <c r="G595" s="377"/>
      <c r="H595" s="377"/>
    </row>
    <row r="596" spans="4:8">
      <c r="D596" s="377"/>
      <c r="F596" s="377"/>
      <c r="G596" s="377"/>
      <c r="H596" s="377"/>
    </row>
    <row r="597" spans="4:8">
      <c r="D597" s="377"/>
      <c r="F597" s="377"/>
      <c r="G597" s="377"/>
      <c r="H597" s="377"/>
    </row>
    <row r="598" spans="4:8">
      <c r="D598" s="377"/>
      <c r="F598" s="377"/>
      <c r="G598" s="377"/>
      <c r="H598" s="377"/>
    </row>
    <row r="599" spans="4:8">
      <c r="D599" s="377"/>
      <c r="F599" s="377"/>
      <c r="G599" s="377"/>
      <c r="H599" s="377"/>
    </row>
    <row r="600" spans="4:8">
      <c r="D600" s="377"/>
      <c r="F600" s="377"/>
      <c r="G600" s="377"/>
      <c r="H600" s="377"/>
    </row>
    <row r="601" spans="4:8">
      <c r="D601" s="377"/>
      <c r="F601" s="377"/>
      <c r="G601" s="377"/>
      <c r="H601" s="377"/>
    </row>
    <row r="602" spans="4:8">
      <c r="D602" s="377"/>
      <c r="F602" s="377"/>
      <c r="G602" s="377"/>
      <c r="H602" s="377"/>
    </row>
    <row r="603" spans="4:8">
      <c r="D603" s="377"/>
      <c r="F603" s="377"/>
      <c r="G603" s="377"/>
      <c r="H603" s="377"/>
    </row>
    <row r="604" spans="4:8">
      <c r="D604" s="377"/>
      <c r="F604" s="377"/>
      <c r="G604" s="377"/>
      <c r="H604" s="377"/>
    </row>
    <row r="605" spans="4:8">
      <c r="D605" s="377"/>
      <c r="F605" s="377"/>
      <c r="G605" s="377"/>
      <c r="H605" s="377"/>
    </row>
    <row r="606" spans="4:8">
      <c r="D606" s="377"/>
      <c r="F606" s="377"/>
      <c r="G606" s="377"/>
      <c r="H606" s="377"/>
    </row>
    <row r="607" spans="4:8">
      <c r="D607" s="377"/>
      <c r="F607" s="377"/>
      <c r="G607" s="377"/>
      <c r="H607" s="377"/>
    </row>
    <row r="608" spans="4:8">
      <c r="D608" s="377"/>
      <c r="F608" s="377"/>
      <c r="G608" s="377"/>
      <c r="H608" s="377"/>
    </row>
    <row r="609" spans="4:8">
      <c r="D609" s="377"/>
      <c r="F609" s="377"/>
      <c r="G609" s="377"/>
      <c r="H609" s="377"/>
    </row>
    <row r="610" spans="4:8">
      <c r="D610" s="377"/>
      <c r="F610" s="377"/>
      <c r="G610" s="377"/>
      <c r="H610" s="377"/>
    </row>
    <row r="611" spans="4:8">
      <c r="D611" s="377"/>
      <c r="F611" s="377"/>
      <c r="G611" s="377"/>
      <c r="H611" s="377"/>
    </row>
    <row r="612" spans="4:8">
      <c r="D612" s="377"/>
      <c r="F612" s="377"/>
      <c r="G612" s="377"/>
      <c r="H612" s="377"/>
    </row>
    <row r="613" spans="4:8">
      <c r="D613" s="377"/>
      <c r="F613" s="377"/>
      <c r="G613" s="377"/>
      <c r="H613" s="377"/>
    </row>
    <row r="614" spans="4:8">
      <c r="D614" s="377"/>
      <c r="F614" s="377"/>
      <c r="G614" s="377"/>
      <c r="H614" s="377"/>
    </row>
    <row r="615" spans="4:8">
      <c r="D615" s="377"/>
      <c r="F615" s="377"/>
      <c r="G615" s="377"/>
      <c r="H615" s="377"/>
    </row>
    <row r="616" spans="4:8">
      <c r="D616" s="377"/>
      <c r="F616" s="377"/>
      <c r="G616" s="377"/>
      <c r="H616" s="377"/>
    </row>
    <row r="617" spans="4:8">
      <c r="D617" s="377"/>
      <c r="F617" s="377"/>
      <c r="G617" s="377"/>
      <c r="H617" s="377"/>
    </row>
    <row r="618" spans="4:8">
      <c r="D618" s="377"/>
      <c r="F618" s="377"/>
      <c r="G618" s="377"/>
      <c r="H618" s="377"/>
    </row>
    <row r="619" spans="4:8">
      <c r="D619" s="377"/>
      <c r="F619" s="377"/>
      <c r="G619" s="377"/>
      <c r="H619" s="377"/>
    </row>
    <row r="620" spans="4:8">
      <c r="D620" s="377"/>
      <c r="F620" s="377"/>
      <c r="G620" s="377"/>
      <c r="H620" s="377"/>
    </row>
    <row r="621" spans="4:8">
      <c r="D621" s="377"/>
      <c r="F621" s="377"/>
      <c r="G621" s="377"/>
      <c r="H621" s="377"/>
    </row>
    <row r="622" spans="4:8">
      <c r="D622" s="377"/>
      <c r="F622" s="377"/>
      <c r="G622" s="377"/>
      <c r="H622" s="377"/>
    </row>
    <row r="623" spans="4:8">
      <c r="D623" s="377"/>
      <c r="F623" s="377"/>
      <c r="G623" s="377"/>
      <c r="H623" s="377"/>
    </row>
    <row r="624" spans="4:8">
      <c r="D624" s="377"/>
      <c r="F624" s="377"/>
      <c r="G624" s="377"/>
      <c r="H624" s="377"/>
    </row>
    <row r="625" spans="4:8">
      <c r="D625" s="377"/>
      <c r="F625" s="377"/>
      <c r="G625" s="377"/>
      <c r="H625" s="377"/>
    </row>
    <row r="626" spans="4:8">
      <c r="D626" s="377"/>
      <c r="F626" s="377"/>
      <c r="G626" s="377"/>
      <c r="H626" s="377"/>
    </row>
    <row r="627" spans="4:8">
      <c r="D627" s="377"/>
      <c r="F627" s="377"/>
      <c r="G627" s="377"/>
      <c r="H627" s="377"/>
    </row>
    <row r="628" spans="4:8">
      <c r="D628" s="377"/>
      <c r="F628" s="377"/>
      <c r="G628" s="377"/>
      <c r="H628" s="377"/>
    </row>
    <row r="629" spans="4:8">
      <c r="D629" s="377"/>
      <c r="F629" s="377"/>
      <c r="G629" s="377"/>
      <c r="H629" s="377"/>
    </row>
    <row r="630" spans="4:8">
      <c r="D630" s="377"/>
      <c r="F630" s="377"/>
      <c r="G630" s="377"/>
      <c r="H630" s="377"/>
    </row>
    <row r="631" spans="4:8">
      <c r="D631" s="377"/>
      <c r="F631" s="377"/>
      <c r="G631" s="377"/>
      <c r="H631" s="377"/>
    </row>
    <row r="632" spans="4:8">
      <c r="D632" s="377"/>
      <c r="F632" s="377"/>
      <c r="G632" s="377"/>
      <c r="H632" s="377"/>
    </row>
    <row r="633" spans="4:8">
      <c r="D633" s="377"/>
      <c r="F633" s="377"/>
      <c r="G633" s="377"/>
      <c r="H633" s="377"/>
    </row>
    <row r="634" spans="4:8">
      <c r="D634" s="377"/>
      <c r="F634" s="377"/>
      <c r="G634" s="377"/>
      <c r="H634" s="377"/>
    </row>
    <row r="635" spans="4:8">
      <c r="D635" s="377"/>
      <c r="F635" s="377"/>
      <c r="G635" s="377"/>
      <c r="H635" s="377"/>
    </row>
    <row r="636" spans="4:8">
      <c r="D636" s="377"/>
      <c r="F636" s="377"/>
      <c r="G636" s="377"/>
      <c r="H636" s="377"/>
    </row>
    <row r="637" spans="4:8">
      <c r="D637" s="377"/>
      <c r="F637" s="377"/>
      <c r="G637" s="377"/>
      <c r="H637" s="377"/>
    </row>
    <row r="638" spans="4:8">
      <c r="D638" s="377"/>
      <c r="F638" s="377"/>
      <c r="G638" s="377"/>
      <c r="H638" s="377"/>
    </row>
    <row r="639" spans="4:8">
      <c r="D639" s="377"/>
      <c r="F639" s="377"/>
      <c r="G639" s="377"/>
      <c r="H639" s="377"/>
    </row>
    <row r="640" spans="4:8">
      <c r="D640" s="377"/>
      <c r="F640" s="377"/>
      <c r="G640" s="377"/>
      <c r="H640" s="377"/>
    </row>
    <row r="641" spans="4:8">
      <c r="D641" s="377"/>
      <c r="F641" s="377"/>
      <c r="G641" s="377"/>
      <c r="H641" s="377"/>
    </row>
    <row r="642" spans="4:8">
      <c r="D642" s="377"/>
      <c r="F642" s="377"/>
      <c r="G642" s="377"/>
      <c r="H642" s="377"/>
    </row>
    <row r="643" spans="4:8">
      <c r="D643" s="377"/>
      <c r="F643" s="377"/>
      <c r="G643" s="377"/>
      <c r="H643" s="377"/>
    </row>
    <row r="644" spans="4:8">
      <c r="D644" s="377"/>
      <c r="F644" s="377"/>
      <c r="G644" s="377"/>
      <c r="H644" s="377"/>
    </row>
    <row r="645" spans="4:8">
      <c r="D645" s="377"/>
      <c r="F645" s="377"/>
      <c r="G645" s="377"/>
      <c r="H645" s="377"/>
    </row>
    <row r="646" spans="4:8">
      <c r="D646" s="377"/>
      <c r="F646" s="377"/>
      <c r="G646" s="377"/>
      <c r="H646" s="377"/>
    </row>
    <row r="647" spans="4:8">
      <c r="D647" s="377"/>
      <c r="F647" s="377"/>
      <c r="G647" s="377"/>
      <c r="H647" s="377"/>
    </row>
    <row r="648" spans="4:8">
      <c r="D648" s="377"/>
      <c r="F648" s="377"/>
      <c r="G648" s="377"/>
      <c r="H648" s="377"/>
    </row>
    <row r="649" spans="4:8">
      <c r="D649" s="377"/>
      <c r="F649" s="377"/>
      <c r="G649" s="377"/>
      <c r="H649" s="377"/>
    </row>
    <row r="650" spans="4:8">
      <c r="D650" s="377"/>
      <c r="F650" s="377"/>
      <c r="G650" s="377"/>
      <c r="H650" s="377"/>
    </row>
    <row r="651" spans="4:8">
      <c r="D651" s="377"/>
      <c r="F651" s="377"/>
      <c r="G651" s="377"/>
      <c r="H651" s="377"/>
    </row>
    <row r="652" spans="4:8">
      <c r="D652" s="377"/>
      <c r="F652" s="377"/>
      <c r="G652" s="377"/>
      <c r="H652" s="377"/>
    </row>
    <row r="653" spans="4:8">
      <c r="D653" s="377"/>
      <c r="F653" s="377"/>
      <c r="G653" s="377"/>
      <c r="H653" s="377"/>
    </row>
    <row r="654" spans="4:8">
      <c r="D654" s="377"/>
      <c r="F654" s="377"/>
      <c r="G654" s="377"/>
      <c r="H654" s="377"/>
    </row>
    <row r="655" spans="4:8">
      <c r="D655" s="377"/>
      <c r="F655" s="377"/>
      <c r="G655" s="377"/>
      <c r="H655" s="377"/>
    </row>
    <row r="656" spans="4:8">
      <c r="D656" s="377"/>
      <c r="F656" s="377"/>
      <c r="G656" s="377"/>
      <c r="H656" s="377"/>
    </row>
    <row r="657" spans="4:8">
      <c r="D657" s="377"/>
      <c r="F657" s="377"/>
      <c r="G657" s="377"/>
      <c r="H657" s="377"/>
    </row>
    <row r="658" spans="4:8">
      <c r="D658" s="377"/>
      <c r="F658" s="377"/>
      <c r="G658" s="377"/>
      <c r="H658" s="377"/>
    </row>
    <row r="659" spans="4:8">
      <c r="D659" s="377"/>
      <c r="F659" s="377"/>
      <c r="G659" s="377"/>
      <c r="H659" s="377"/>
    </row>
    <row r="660" spans="4:8">
      <c r="D660" s="377"/>
      <c r="F660" s="377"/>
      <c r="G660" s="377"/>
      <c r="H660" s="377"/>
    </row>
    <row r="661" spans="4:8">
      <c r="D661" s="377"/>
      <c r="F661" s="377"/>
      <c r="G661" s="377"/>
      <c r="H661" s="377"/>
    </row>
    <row r="662" spans="4:8">
      <c r="D662" s="377"/>
      <c r="F662" s="377"/>
      <c r="G662" s="377"/>
      <c r="H662" s="377"/>
    </row>
    <row r="663" spans="4:8">
      <c r="D663" s="377"/>
      <c r="F663" s="377"/>
      <c r="G663" s="377"/>
      <c r="H663" s="377"/>
    </row>
    <row r="664" spans="4:8">
      <c r="D664" s="377"/>
      <c r="F664" s="377"/>
      <c r="G664" s="377"/>
      <c r="H664" s="377"/>
    </row>
    <row r="665" spans="4:8">
      <c r="D665" s="377"/>
      <c r="F665" s="377"/>
      <c r="G665" s="377"/>
      <c r="H665" s="377"/>
    </row>
    <row r="666" spans="4:8">
      <c r="D666" s="377"/>
      <c r="F666" s="377"/>
      <c r="G666" s="377"/>
      <c r="H666" s="377"/>
    </row>
    <row r="667" spans="4:8">
      <c r="D667" s="377"/>
      <c r="F667" s="377"/>
      <c r="G667" s="377"/>
      <c r="H667" s="377"/>
    </row>
    <row r="668" spans="4:8">
      <c r="D668" s="377"/>
      <c r="F668" s="377"/>
      <c r="G668" s="377"/>
      <c r="H668" s="377"/>
    </row>
    <row r="669" spans="4:8">
      <c r="D669" s="377"/>
      <c r="F669" s="377"/>
      <c r="G669" s="377"/>
      <c r="H669" s="377"/>
    </row>
    <row r="670" spans="4:8">
      <c r="D670" s="377"/>
      <c r="F670" s="377"/>
      <c r="G670" s="377"/>
      <c r="H670" s="377"/>
    </row>
    <row r="671" spans="4:8">
      <c r="D671" s="377"/>
      <c r="F671" s="377"/>
      <c r="G671" s="377"/>
      <c r="H671" s="377"/>
    </row>
    <row r="672" spans="4:8">
      <c r="D672" s="377"/>
      <c r="F672" s="377"/>
      <c r="G672" s="377"/>
      <c r="H672" s="377"/>
    </row>
    <row r="673" spans="4:8">
      <c r="D673" s="377"/>
      <c r="F673" s="377"/>
      <c r="G673" s="377"/>
      <c r="H673" s="377"/>
    </row>
    <row r="674" spans="4:8">
      <c r="D674" s="377"/>
      <c r="F674" s="377"/>
      <c r="G674" s="377"/>
      <c r="H674" s="377"/>
    </row>
    <row r="675" spans="4:8">
      <c r="D675" s="377"/>
      <c r="F675" s="377"/>
      <c r="G675" s="377"/>
      <c r="H675" s="377"/>
    </row>
    <row r="676" spans="4:8">
      <c r="D676" s="377"/>
      <c r="F676" s="377"/>
      <c r="G676" s="377"/>
      <c r="H676" s="377"/>
    </row>
    <row r="677" spans="4:8">
      <c r="D677" s="377"/>
      <c r="F677" s="377"/>
      <c r="G677" s="377"/>
      <c r="H677" s="377"/>
    </row>
    <row r="678" spans="4:8">
      <c r="D678" s="377"/>
      <c r="F678" s="377"/>
      <c r="G678" s="377"/>
      <c r="H678" s="377"/>
    </row>
    <row r="679" spans="4:8">
      <c r="D679" s="377"/>
      <c r="F679" s="377"/>
      <c r="G679" s="377"/>
      <c r="H679" s="377"/>
    </row>
    <row r="680" spans="4:8">
      <c r="D680" s="377"/>
      <c r="F680" s="377"/>
      <c r="G680" s="377"/>
      <c r="H680" s="377"/>
    </row>
    <row r="681" spans="4:8">
      <c r="D681" s="377"/>
      <c r="F681" s="377"/>
      <c r="G681" s="377"/>
      <c r="H681" s="377"/>
    </row>
    <row r="682" spans="4:8">
      <c r="D682" s="377"/>
      <c r="F682" s="377"/>
      <c r="G682" s="377"/>
      <c r="H682" s="377"/>
    </row>
    <row r="683" spans="4:8">
      <c r="D683" s="377"/>
      <c r="F683" s="377"/>
      <c r="G683" s="377"/>
      <c r="H683" s="377"/>
    </row>
    <row r="684" spans="4:8">
      <c r="D684" s="377"/>
      <c r="F684" s="377"/>
      <c r="G684" s="377"/>
      <c r="H684" s="377"/>
    </row>
    <row r="685" spans="4:8">
      <c r="D685" s="377"/>
      <c r="F685" s="377"/>
      <c r="G685" s="377"/>
      <c r="H685" s="377"/>
    </row>
    <row r="686" spans="4:8">
      <c r="D686" s="377"/>
      <c r="F686" s="377"/>
      <c r="G686" s="377"/>
      <c r="H686" s="377"/>
    </row>
    <row r="687" spans="4:8">
      <c r="D687" s="377"/>
      <c r="F687" s="377"/>
      <c r="G687" s="377"/>
      <c r="H687" s="377"/>
    </row>
    <row r="688" spans="4:8">
      <c r="D688" s="377"/>
      <c r="F688" s="377"/>
      <c r="G688" s="377"/>
      <c r="H688" s="377"/>
    </row>
    <row r="689" spans="4:8">
      <c r="D689" s="377"/>
      <c r="F689" s="377"/>
      <c r="G689" s="377"/>
      <c r="H689" s="377"/>
    </row>
    <row r="690" spans="4:8">
      <c r="D690" s="377"/>
      <c r="F690" s="377"/>
      <c r="G690" s="377"/>
      <c r="H690" s="377"/>
    </row>
    <row r="691" spans="4:8">
      <c r="D691" s="377"/>
      <c r="F691" s="377"/>
      <c r="G691" s="377"/>
      <c r="H691" s="377"/>
    </row>
    <row r="692" spans="4:8">
      <c r="D692" s="377"/>
      <c r="F692" s="377"/>
      <c r="G692" s="377"/>
      <c r="H692" s="377"/>
    </row>
    <row r="693" spans="4:8">
      <c r="D693" s="377"/>
      <c r="F693" s="377"/>
      <c r="G693" s="377"/>
      <c r="H693" s="377"/>
    </row>
    <row r="694" spans="4:8">
      <c r="D694" s="377"/>
      <c r="F694" s="377"/>
      <c r="G694" s="377"/>
      <c r="H694" s="377"/>
    </row>
    <row r="695" spans="4:8">
      <c r="D695" s="377"/>
      <c r="F695" s="377"/>
      <c r="G695" s="377"/>
      <c r="H695" s="377"/>
    </row>
    <row r="696" spans="4:8">
      <c r="D696" s="377"/>
      <c r="F696" s="377"/>
      <c r="G696" s="377"/>
      <c r="H696" s="377"/>
    </row>
    <row r="697" spans="4:8">
      <c r="D697" s="377"/>
      <c r="F697" s="377"/>
      <c r="G697" s="377"/>
      <c r="H697" s="377"/>
    </row>
    <row r="698" spans="4:8">
      <c r="D698" s="377"/>
      <c r="F698" s="377"/>
      <c r="G698" s="377"/>
      <c r="H698" s="377"/>
    </row>
    <row r="699" spans="4:8">
      <c r="D699" s="377"/>
      <c r="F699" s="377"/>
      <c r="G699" s="377"/>
      <c r="H699" s="377"/>
    </row>
    <row r="700" spans="4:8">
      <c r="D700" s="377"/>
      <c r="F700" s="377"/>
      <c r="G700" s="377"/>
      <c r="H700" s="377"/>
    </row>
    <row r="701" spans="4:8">
      <c r="D701" s="377"/>
      <c r="F701" s="377"/>
      <c r="G701" s="377"/>
      <c r="H701" s="377"/>
    </row>
    <row r="702" spans="4:8">
      <c r="D702" s="377"/>
      <c r="F702" s="377"/>
      <c r="G702" s="377"/>
      <c r="H702" s="377"/>
    </row>
    <row r="703" spans="4:8">
      <c r="D703" s="377"/>
      <c r="F703" s="377"/>
      <c r="G703" s="377"/>
      <c r="H703" s="377"/>
    </row>
    <row r="704" spans="4:8">
      <c r="D704" s="377"/>
      <c r="F704" s="377"/>
      <c r="G704" s="377"/>
      <c r="H704" s="377"/>
    </row>
    <row r="705" spans="4:8">
      <c r="D705" s="377"/>
      <c r="F705" s="377"/>
      <c r="G705" s="377"/>
      <c r="H705" s="377"/>
    </row>
    <row r="706" spans="4:8">
      <c r="D706" s="377"/>
      <c r="F706" s="377"/>
      <c r="G706" s="377"/>
      <c r="H706" s="377"/>
    </row>
    <row r="707" spans="4:8">
      <c r="D707" s="377"/>
      <c r="F707" s="377"/>
      <c r="G707" s="377"/>
      <c r="H707" s="377"/>
    </row>
    <row r="708" spans="4:8">
      <c r="D708" s="377"/>
      <c r="F708" s="377"/>
      <c r="G708" s="377"/>
      <c r="H708" s="377"/>
    </row>
    <row r="709" spans="4:8">
      <c r="D709" s="377"/>
      <c r="F709" s="377"/>
      <c r="G709" s="377"/>
      <c r="H709" s="377"/>
    </row>
    <row r="710" spans="4:8">
      <c r="D710" s="377"/>
      <c r="F710" s="377"/>
      <c r="G710" s="377"/>
      <c r="H710" s="377"/>
    </row>
    <row r="711" spans="4:8">
      <c r="D711" s="377"/>
      <c r="F711" s="377"/>
      <c r="G711" s="377"/>
      <c r="H711" s="377"/>
    </row>
    <row r="712" spans="4:8">
      <c r="D712" s="377"/>
      <c r="F712" s="377"/>
      <c r="G712" s="377"/>
      <c r="H712" s="377"/>
    </row>
    <row r="713" spans="4:8">
      <c r="D713" s="377"/>
      <c r="F713" s="377"/>
      <c r="G713" s="377"/>
      <c r="H713" s="377"/>
    </row>
    <row r="714" spans="4:8">
      <c r="D714" s="377"/>
      <c r="F714" s="377"/>
      <c r="G714" s="377"/>
      <c r="H714" s="377"/>
    </row>
    <row r="715" spans="4:8">
      <c r="D715" s="377"/>
      <c r="F715" s="377"/>
      <c r="G715" s="377"/>
      <c r="H715" s="377"/>
    </row>
    <row r="716" spans="4:8">
      <c r="D716" s="377"/>
      <c r="F716" s="377"/>
      <c r="G716" s="377"/>
      <c r="H716" s="377"/>
    </row>
    <row r="717" spans="4:8">
      <c r="D717" s="377"/>
      <c r="F717" s="377"/>
      <c r="G717" s="377"/>
      <c r="H717" s="377"/>
    </row>
    <row r="718" spans="4:8">
      <c r="D718" s="377"/>
      <c r="F718" s="377"/>
      <c r="G718" s="377"/>
      <c r="H718" s="377"/>
    </row>
    <row r="719" spans="4:8">
      <c r="D719" s="377"/>
      <c r="F719" s="377"/>
      <c r="G719" s="377"/>
      <c r="H719" s="377"/>
    </row>
    <row r="720" spans="4:8">
      <c r="D720" s="377"/>
      <c r="F720" s="377"/>
      <c r="G720" s="377"/>
      <c r="H720" s="377"/>
    </row>
    <row r="721" spans="4:8">
      <c r="D721" s="377"/>
      <c r="F721" s="377"/>
      <c r="G721" s="377"/>
      <c r="H721" s="377"/>
    </row>
    <row r="722" spans="4:8">
      <c r="D722" s="377"/>
      <c r="F722" s="377"/>
      <c r="G722" s="377"/>
      <c r="H722" s="377"/>
    </row>
    <row r="723" spans="4:8">
      <c r="D723" s="377"/>
      <c r="F723" s="377"/>
      <c r="G723" s="377"/>
      <c r="H723" s="377"/>
    </row>
    <row r="724" spans="4:8">
      <c r="D724" s="377"/>
      <c r="F724" s="377"/>
      <c r="G724" s="377"/>
      <c r="H724" s="377"/>
    </row>
    <row r="725" spans="4:8">
      <c r="D725" s="377"/>
      <c r="F725" s="377"/>
      <c r="G725" s="377"/>
      <c r="H725" s="377"/>
    </row>
    <row r="726" spans="4:8">
      <c r="D726" s="377"/>
      <c r="F726" s="377"/>
      <c r="G726" s="377"/>
      <c r="H726" s="377"/>
    </row>
    <row r="727" spans="4:8">
      <c r="D727" s="377"/>
      <c r="F727" s="377"/>
      <c r="G727" s="377"/>
      <c r="H727" s="377"/>
    </row>
    <row r="728" spans="4:8">
      <c r="D728" s="377"/>
      <c r="F728" s="377"/>
      <c r="G728" s="377"/>
      <c r="H728" s="377"/>
    </row>
    <row r="729" spans="4:8">
      <c r="D729" s="377"/>
      <c r="F729" s="377"/>
      <c r="G729" s="377"/>
      <c r="H729" s="377"/>
    </row>
    <row r="730" spans="4:8">
      <c r="D730" s="377"/>
      <c r="F730" s="377"/>
      <c r="G730" s="377"/>
      <c r="H730" s="377"/>
    </row>
    <row r="731" spans="4:8">
      <c r="D731" s="377"/>
      <c r="F731" s="377"/>
      <c r="G731" s="377"/>
      <c r="H731" s="377"/>
    </row>
    <row r="732" spans="4:8">
      <c r="D732" s="377"/>
      <c r="F732" s="377"/>
      <c r="G732" s="377"/>
      <c r="H732" s="377"/>
    </row>
    <row r="733" spans="4:8">
      <c r="D733" s="377"/>
      <c r="F733" s="377"/>
      <c r="G733" s="377"/>
      <c r="H733" s="377"/>
    </row>
    <row r="734" spans="4:8">
      <c r="D734" s="377"/>
      <c r="F734" s="377"/>
      <c r="G734" s="377"/>
      <c r="H734" s="377"/>
    </row>
    <row r="735" spans="4:8">
      <c r="D735" s="377"/>
      <c r="F735" s="377"/>
      <c r="G735" s="377"/>
      <c r="H735" s="377"/>
    </row>
    <row r="736" spans="4:8">
      <c r="D736" s="377"/>
      <c r="F736" s="377"/>
      <c r="G736" s="377"/>
      <c r="H736" s="377"/>
    </row>
    <row r="737" spans="4:8">
      <c r="D737" s="377"/>
      <c r="F737" s="377"/>
      <c r="G737" s="377"/>
      <c r="H737" s="377"/>
    </row>
    <row r="738" spans="4:8">
      <c r="D738" s="377"/>
      <c r="F738" s="377"/>
      <c r="G738" s="377"/>
      <c r="H738" s="377"/>
    </row>
    <row r="739" spans="4:8">
      <c r="D739" s="377"/>
      <c r="F739" s="377"/>
      <c r="G739" s="377"/>
      <c r="H739" s="377"/>
    </row>
    <row r="740" spans="4:8">
      <c r="D740" s="377"/>
      <c r="F740" s="377"/>
      <c r="G740" s="377"/>
      <c r="H740" s="377"/>
    </row>
    <row r="741" spans="4:8">
      <c r="D741" s="377"/>
      <c r="F741" s="377"/>
      <c r="G741" s="377"/>
      <c r="H741" s="377"/>
    </row>
    <row r="742" spans="4:8">
      <c r="D742" s="377"/>
      <c r="F742" s="377"/>
      <c r="G742" s="377"/>
      <c r="H742" s="377"/>
    </row>
    <row r="743" spans="4:8">
      <c r="D743" s="377"/>
      <c r="F743" s="377"/>
      <c r="G743" s="377"/>
      <c r="H743" s="377"/>
    </row>
    <row r="744" spans="4:8">
      <c r="D744" s="377"/>
      <c r="F744" s="377"/>
      <c r="G744" s="377"/>
      <c r="H744" s="377"/>
    </row>
    <row r="745" spans="4:8">
      <c r="D745" s="377"/>
      <c r="F745" s="377"/>
      <c r="G745" s="377"/>
      <c r="H745" s="377"/>
    </row>
    <row r="746" spans="4:8">
      <c r="D746" s="377"/>
      <c r="F746" s="377"/>
      <c r="G746" s="377"/>
      <c r="H746" s="377"/>
    </row>
    <row r="747" spans="4:8">
      <c r="D747" s="377"/>
      <c r="F747" s="377"/>
      <c r="G747" s="377"/>
      <c r="H747" s="377"/>
    </row>
    <row r="748" spans="4:8">
      <c r="D748" s="377"/>
      <c r="F748" s="377"/>
      <c r="G748" s="377"/>
      <c r="H748" s="377"/>
    </row>
    <row r="749" spans="4:8">
      <c r="D749" s="377"/>
      <c r="F749" s="377"/>
      <c r="G749" s="377"/>
      <c r="H749" s="377"/>
    </row>
    <row r="750" spans="4:8">
      <c r="D750" s="377"/>
      <c r="F750" s="377"/>
      <c r="G750" s="377"/>
      <c r="H750" s="377"/>
    </row>
    <row r="751" spans="4:8">
      <c r="D751" s="377"/>
      <c r="F751" s="377"/>
      <c r="G751" s="377"/>
      <c r="H751" s="377"/>
    </row>
    <row r="752" spans="4:8">
      <c r="D752" s="377"/>
      <c r="F752" s="377"/>
      <c r="G752" s="377"/>
      <c r="H752" s="377"/>
    </row>
    <row r="753" spans="4:8">
      <c r="D753" s="377"/>
      <c r="F753" s="377"/>
      <c r="G753" s="377"/>
      <c r="H753" s="377"/>
    </row>
    <row r="754" spans="4:8">
      <c r="D754" s="377"/>
      <c r="F754" s="377"/>
      <c r="G754" s="377"/>
      <c r="H754" s="377"/>
    </row>
    <row r="755" spans="4:8">
      <c r="D755" s="377"/>
      <c r="F755" s="377"/>
      <c r="G755" s="377"/>
      <c r="H755" s="377"/>
    </row>
    <row r="756" spans="4:8">
      <c r="D756" s="377"/>
      <c r="F756" s="377"/>
      <c r="G756" s="377"/>
      <c r="H756" s="377"/>
    </row>
    <row r="757" spans="4:8">
      <c r="D757" s="377"/>
      <c r="F757" s="377"/>
      <c r="G757" s="377"/>
      <c r="H757" s="377"/>
    </row>
    <row r="758" spans="4:8">
      <c r="D758" s="377"/>
      <c r="F758" s="377"/>
      <c r="G758" s="377"/>
      <c r="H758" s="377"/>
    </row>
    <row r="759" spans="4:8">
      <c r="D759" s="377"/>
      <c r="F759" s="377"/>
      <c r="G759" s="377"/>
      <c r="H759" s="377"/>
    </row>
    <row r="760" spans="4:8">
      <c r="D760" s="377"/>
      <c r="F760" s="377"/>
      <c r="G760" s="377"/>
      <c r="H760" s="377"/>
    </row>
    <row r="761" spans="4:8">
      <c r="D761" s="377"/>
      <c r="F761" s="377"/>
      <c r="G761" s="377"/>
      <c r="H761" s="377"/>
    </row>
    <row r="762" spans="4:8">
      <c r="D762" s="377"/>
      <c r="F762" s="377"/>
      <c r="G762" s="377"/>
      <c r="H762" s="377"/>
    </row>
    <row r="763" spans="4:8">
      <c r="D763" s="377"/>
      <c r="F763" s="377"/>
      <c r="G763" s="377"/>
      <c r="H763" s="377"/>
    </row>
    <row r="764" spans="4:8">
      <c r="D764" s="377"/>
      <c r="F764" s="377"/>
      <c r="G764" s="377"/>
      <c r="H764" s="377"/>
    </row>
    <row r="765" spans="4:8">
      <c r="D765" s="377"/>
      <c r="F765" s="377"/>
      <c r="G765" s="377"/>
      <c r="H765" s="377"/>
    </row>
    <row r="766" spans="4:8">
      <c r="D766" s="377"/>
      <c r="F766" s="377"/>
      <c r="G766" s="377"/>
      <c r="H766" s="377"/>
    </row>
    <row r="767" spans="4:8">
      <c r="D767" s="377"/>
      <c r="F767" s="377"/>
      <c r="G767" s="377"/>
      <c r="H767" s="377"/>
    </row>
    <row r="768" spans="4:8">
      <c r="D768" s="377"/>
      <c r="F768" s="377"/>
      <c r="G768" s="377"/>
      <c r="H768" s="377"/>
    </row>
    <row r="769" spans="4:8">
      <c r="D769" s="377"/>
      <c r="F769" s="377"/>
      <c r="G769" s="377"/>
      <c r="H769" s="377"/>
    </row>
    <row r="770" spans="4:8">
      <c r="D770" s="377"/>
      <c r="F770" s="377"/>
      <c r="G770" s="377"/>
      <c r="H770" s="377"/>
    </row>
    <row r="771" spans="4:8">
      <c r="D771" s="377"/>
      <c r="F771" s="377"/>
      <c r="G771" s="377"/>
      <c r="H771" s="377"/>
    </row>
    <row r="772" spans="4:8">
      <c r="D772" s="377"/>
      <c r="F772" s="377"/>
      <c r="G772" s="377"/>
      <c r="H772" s="377"/>
    </row>
    <row r="773" spans="4:8">
      <c r="D773" s="377"/>
      <c r="F773" s="377"/>
      <c r="G773" s="377"/>
      <c r="H773" s="377"/>
    </row>
    <row r="774" spans="4:8">
      <c r="D774" s="377"/>
      <c r="F774" s="377"/>
      <c r="G774" s="377"/>
      <c r="H774" s="377"/>
    </row>
    <row r="775" spans="4:8">
      <c r="D775" s="377"/>
      <c r="F775" s="377"/>
      <c r="G775" s="377"/>
      <c r="H775" s="377"/>
    </row>
    <row r="776" spans="4:8">
      <c r="D776" s="377"/>
      <c r="F776" s="377"/>
      <c r="G776" s="377"/>
      <c r="H776" s="377"/>
    </row>
    <row r="777" spans="4:8">
      <c r="D777" s="377"/>
      <c r="F777" s="377"/>
      <c r="G777" s="377"/>
      <c r="H777" s="377"/>
    </row>
    <row r="778" spans="4:8">
      <c r="D778" s="377"/>
      <c r="F778" s="377"/>
      <c r="G778" s="377"/>
      <c r="H778" s="377"/>
    </row>
    <row r="779" spans="4:8">
      <c r="D779" s="377"/>
      <c r="F779" s="377"/>
      <c r="G779" s="377"/>
      <c r="H779" s="377"/>
    </row>
    <row r="780" spans="4:8">
      <c r="D780" s="377"/>
      <c r="F780" s="377"/>
      <c r="G780" s="377"/>
      <c r="H780" s="377"/>
    </row>
    <row r="781" spans="4:8">
      <c r="D781" s="377"/>
      <c r="F781" s="377"/>
      <c r="G781" s="377"/>
      <c r="H781" s="377"/>
    </row>
    <row r="782" spans="4:8">
      <c r="D782" s="377"/>
      <c r="F782" s="377"/>
      <c r="G782" s="377"/>
      <c r="H782" s="377"/>
    </row>
    <row r="783" spans="4:8">
      <c r="D783" s="377"/>
      <c r="F783" s="377"/>
      <c r="G783" s="377"/>
      <c r="H783" s="377"/>
    </row>
    <row r="784" spans="4:8">
      <c r="D784" s="377"/>
      <c r="F784" s="377"/>
      <c r="G784" s="377"/>
      <c r="H784" s="377"/>
    </row>
    <row r="785" spans="4:8">
      <c r="D785" s="377"/>
      <c r="F785" s="377"/>
      <c r="G785" s="377"/>
      <c r="H785" s="377"/>
    </row>
    <row r="786" spans="4:8">
      <c r="D786" s="377"/>
      <c r="F786" s="377"/>
      <c r="G786" s="377"/>
      <c r="H786" s="377"/>
    </row>
    <row r="787" spans="4:8">
      <c r="D787" s="377"/>
      <c r="F787" s="377"/>
      <c r="G787" s="377"/>
      <c r="H787" s="377"/>
    </row>
    <row r="788" spans="4:8">
      <c r="D788" s="377"/>
      <c r="F788" s="377"/>
      <c r="G788" s="377"/>
      <c r="H788" s="377"/>
    </row>
    <row r="789" spans="4:8">
      <c r="D789" s="377"/>
      <c r="F789" s="377"/>
      <c r="G789" s="377"/>
      <c r="H789" s="377"/>
    </row>
    <row r="790" spans="4:8">
      <c r="D790" s="377"/>
      <c r="F790" s="377"/>
      <c r="G790" s="377"/>
      <c r="H790" s="377"/>
    </row>
    <row r="791" spans="4:8">
      <c r="D791" s="377"/>
      <c r="F791" s="377"/>
      <c r="G791" s="377"/>
      <c r="H791" s="377"/>
    </row>
    <row r="792" spans="4:8">
      <c r="D792" s="377"/>
      <c r="F792" s="377"/>
      <c r="G792" s="377"/>
      <c r="H792" s="377"/>
    </row>
    <row r="793" spans="4:8">
      <c r="D793" s="377"/>
      <c r="F793" s="377"/>
      <c r="G793" s="377"/>
      <c r="H793" s="377"/>
    </row>
    <row r="794" spans="4:8">
      <c r="D794" s="377"/>
      <c r="F794" s="377"/>
      <c r="G794" s="377"/>
      <c r="H794" s="377"/>
    </row>
    <row r="795" spans="4:8">
      <c r="D795" s="377"/>
      <c r="F795" s="377"/>
      <c r="G795" s="377"/>
      <c r="H795" s="377"/>
    </row>
    <row r="796" spans="4:8">
      <c r="D796" s="377"/>
      <c r="F796" s="377"/>
      <c r="G796" s="377"/>
      <c r="H796" s="377"/>
    </row>
    <row r="797" spans="4:8">
      <c r="D797" s="377"/>
      <c r="F797" s="377"/>
      <c r="G797" s="377"/>
      <c r="H797" s="377"/>
    </row>
    <row r="798" spans="4:8">
      <c r="D798" s="377"/>
      <c r="F798" s="377"/>
      <c r="G798" s="377"/>
      <c r="H798" s="377"/>
    </row>
    <row r="799" spans="4:8">
      <c r="D799" s="377"/>
      <c r="F799" s="377"/>
      <c r="G799" s="377"/>
      <c r="H799" s="377"/>
    </row>
    <row r="800" spans="4:8">
      <c r="D800" s="377"/>
      <c r="F800" s="377"/>
      <c r="G800" s="377"/>
      <c r="H800" s="377"/>
    </row>
    <row r="801" spans="4:8">
      <c r="D801" s="377"/>
      <c r="F801" s="377"/>
      <c r="G801" s="377"/>
      <c r="H801" s="377"/>
    </row>
    <row r="802" spans="4:8">
      <c r="D802" s="377"/>
      <c r="F802" s="377"/>
      <c r="G802" s="377"/>
      <c r="H802" s="377"/>
    </row>
    <row r="803" spans="4:8">
      <c r="D803" s="377"/>
      <c r="F803" s="377"/>
      <c r="G803" s="377"/>
      <c r="H803" s="377"/>
    </row>
    <row r="804" spans="4:8">
      <c r="D804" s="377"/>
      <c r="F804" s="377"/>
      <c r="G804" s="377"/>
      <c r="H804" s="377"/>
    </row>
    <row r="805" spans="4:8">
      <c r="D805" s="377"/>
      <c r="F805" s="377"/>
      <c r="G805" s="377"/>
      <c r="H805" s="377"/>
    </row>
    <row r="806" spans="4:8">
      <c r="D806" s="377"/>
      <c r="F806" s="377"/>
      <c r="G806" s="377"/>
      <c r="H806" s="377"/>
    </row>
    <row r="807" spans="4:8">
      <c r="D807" s="377"/>
      <c r="F807" s="377"/>
      <c r="G807" s="377"/>
      <c r="H807" s="377"/>
    </row>
    <row r="808" spans="4:8">
      <c r="D808" s="377"/>
      <c r="F808" s="377"/>
      <c r="G808" s="377"/>
      <c r="H808" s="377"/>
    </row>
    <row r="809" spans="4:8">
      <c r="D809" s="377"/>
      <c r="F809" s="377"/>
      <c r="G809" s="377"/>
      <c r="H809" s="377"/>
    </row>
    <row r="810" spans="4:8">
      <c r="D810" s="377"/>
      <c r="F810" s="377"/>
      <c r="G810" s="377"/>
      <c r="H810" s="377"/>
    </row>
    <row r="811" spans="4:8">
      <c r="D811" s="377"/>
      <c r="F811" s="377"/>
      <c r="G811" s="377"/>
      <c r="H811" s="377"/>
    </row>
    <row r="812" spans="4:8">
      <c r="D812" s="377"/>
      <c r="F812" s="377"/>
      <c r="G812" s="377"/>
      <c r="H812" s="377"/>
    </row>
    <row r="813" spans="4:8">
      <c r="D813" s="377"/>
      <c r="F813" s="377"/>
      <c r="G813" s="377"/>
      <c r="H813" s="377"/>
    </row>
    <row r="814" spans="4:8">
      <c r="D814" s="377"/>
      <c r="F814" s="377"/>
      <c r="G814" s="377"/>
      <c r="H814" s="377"/>
    </row>
    <row r="815" spans="4:8">
      <c r="D815" s="377"/>
      <c r="F815" s="377"/>
      <c r="G815" s="377"/>
      <c r="H815" s="377"/>
    </row>
  </sheetData>
  <mergeCells count="8">
    <mergeCell ref="B33:G33"/>
    <mergeCell ref="A3:G3"/>
    <mergeCell ref="B4:G4"/>
    <mergeCell ref="A2:G2"/>
    <mergeCell ref="A1:G1"/>
    <mergeCell ref="B32:G32"/>
    <mergeCell ref="B16:G16"/>
    <mergeCell ref="B31:G31"/>
  </mergeCells>
  <printOptions horizontalCentered="1"/>
  <pageMargins left="0.78740157480314965" right="0.78740157480314965" top="0.78740157480314965" bottom="4.1338582677165361" header="0" footer="3.5433070866141736"/>
  <pageSetup paperSize="9" scale="95" firstPageNumber="32" orientation="portrait" blackAndWhite="1" useFirstPageNumber="1" r:id="rId1"/>
  <headerFooter alignWithMargins="0">
    <oddHeader xml:space="preserve">&amp;C   </oddHeader>
    <oddFooter>&amp;C&amp;"Times New Roman,Bold" &amp;P</oddFooter>
  </headerFooter>
</worksheet>
</file>

<file path=xl/worksheets/sheet2.xml><?xml version="1.0" encoding="utf-8"?>
<worksheet xmlns="http://schemas.openxmlformats.org/spreadsheetml/2006/main" xmlns:r="http://schemas.openxmlformats.org/officeDocument/2006/relationships">
  <sheetPr codeName="Sheet2">
    <tabColor rgb="FFFFFF00"/>
  </sheetPr>
  <dimension ref="A1:I49"/>
  <sheetViews>
    <sheetView view="pageBreakPreview" topLeftCell="A25" zoomScale="120" zoomScaleSheetLayoutView="120" zoomScalePageLayoutView="130" workbookViewId="0">
      <selection activeCell="G41" sqref="G41"/>
    </sheetView>
  </sheetViews>
  <sheetFormatPr defaultColWidth="9.109375" defaultRowHeight="13.2"/>
  <cols>
    <col min="1" max="1" width="4.6640625" style="9" customWidth="1"/>
    <col min="2" max="2" width="5" style="146" customWidth="1"/>
    <col min="3" max="3" width="36.33203125" style="10" customWidth="1"/>
    <col min="4" max="4" width="10" style="9" customWidth="1"/>
    <col min="5" max="6" width="8.6640625" style="7" customWidth="1"/>
    <col min="7" max="7" width="9.6640625" style="7" customWidth="1"/>
    <col min="8" max="8" width="8.6640625" style="7" customWidth="1"/>
    <col min="9" max="16384" width="9.109375" style="7"/>
  </cols>
  <sheetData>
    <row r="1" spans="1:9" ht="13.8">
      <c r="A1" s="2154" t="s">
        <v>154</v>
      </c>
      <c r="B1" s="2155"/>
      <c r="C1" s="2155"/>
      <c r="D1" s="2155"/>
      <c r="E1" s="2155"/>
      <c r="F1" s="2155"/>
      <c r="G1" s="2155"/>
      <c r="H1" s="2156"/>
      <c r="I1" s="148"/>
    </row>
    <row r="2" spans="1:9" ht="13.5" customHeight="1">
      <c r="A2" s="2160" t="s">
        <v>153</v>
      </c>
      <c r="B2" s="2161"/>
      <c r="C2" s="2161"/>
      <c r="D2" s="2161"/>
      <c r="E2" s="2161"/>
      <c r="F2" s="2161"/>
      <c r="G2" s="2161"/>
      <c r="H2" s="2162"/>
      <c r="I2" s="148"/>
    </row>
    <row r="3" spans="1:9" ht="15" customHeight="1">
      <c r="A3" s="2160" t="s">
        <v>973</v>
      </c>
      <c r="B3" s="2161"/>
      <c r="C3" s="2161"/>
      <c r="D3" s="2161"/>
      <c r="E3" s="2161"/>
      <c r="F3" s="2161"/>
      <c r="G3" s="2161"/>
      <c r="H3" s="2162"/>
      <c r="I3" s="148"/>
    </row>
    <row r="4" spans="1:9" ht="14.4" thickBot="1">
      <c r="A4" s="250"/>
      <c r="B4" s="2158" t="s">
        <v>62</v>
      </c>
      <c r="C4" s="2158"/>
      <c r="D4" s="2158"/>
      <c r="E4" s="2158"/>
      <c r="F4" s="2158"/>
      <c r="G4" s="2158"/>
      <c r="H4" s="2159"/>
      <c r="I4" s="148"/>
    </row>
    <row r="5" spans="1:9" ht="42" thickBot="1">
      <c r="A5" s="149" t="s">
        <v>22</v>
      </c>
      <c r="B5" s="609" t="s">
        <v>23</v>
      </c>
      <c r="C5" s="2163" t="s">
        <v>24</v>
      </c>
      <c r="D5" s="2163"/>
      <c r="E5" s="609" t="s">
        <v>25</v>
      </c>
      <c r="F5" s="609" t="s">
        <v>26</v>
      </c>
      <c r="G5" s="609" t="s">
        <v>90</v>
      </c>
      <c r="H5" s="150" t="s">
        <v>1</v>
      </c>
      <c r="I5" s="148"/>
    </row>
    <row r="6" spans="1:9" s="1776" customFormat="1" ht="14.4" thickTop="1">
      <c r="A6" s="1796">
        <v>1</v>
      </c>
      <c r="B6" s="1772">
        <v>2</v>
      </c>
      <c r="C6" s="2157">
        <v>3</v>
      </c>
      <c r="D6" s="2157"/>
      <c r="E6" s="1773">
        <v>4</v>
      </c>
      <c r="F6" s="1773">
        <v>5</v>
      </c>
      <c r="G6" s="1773">
        <v>6</v>
      </c>
      <c r="H6" s="1774">
        <v>7</v>
      </c>
      <c r="I6" s="1775"/>
    </row>
    <row r="7" spans="1:9" ht="26.4">
      <c r="A7" s="1891">
        <v>1</v>
      </c>
      <c r="B7" s="1799">
        <v>2</v>
      </c>
      <c r="C7" s="1800" t="s">
        <v>102</v>
      </c>
      <c r="D7" s="1799" t="str">
        <f>'dem2'!D8</f>
        <v>Voted</v>
      </c>
      <c r="E7" s="1801">
        <v>21665</v>
      </c>
      <c r="F7" s="1802">
        <v>0</v>
      </c>
      <c r="G7" s="1801">
        <v>21665</v>
      </c>
      <c r="H7" s="1799">
        <v>1</v>
      </c>
      <c r="I7" s="148"/>
    </row>
    <row r="8" spans="1:9" ht="13.8">
      <c r="A8" s="1891">
        <v>2</v>
      </c>
      <c r="B8" s="1799">
        <v>3</v>
      </c>
      <c r="C8" s="1800" t="s">
        <v>132</v>
      </c>
      <c r="D8" s="1799" t="str">
        <f>'dem3'!D8</f>
        <v>Voted</v>
      </c>
      <c r="E8" s="1801">
        <v>4000</v>
      </c>
      <c r="F8" s="1801">
        <v>12207</v>
      </c>
      <c r="G8" s="1801">
        <v>16207</v>
      </c>
      <c r="H8" s="1799">
        <v>3</v>
      </c>
      <c r="I8" s="148"/>
    </row>
    <row r="9" spans="1:9" ht="13.8">
      <c r="A9" s="1891">
        <v>3</v>
      </c>
      <c r="B9" s="1799">
        <v>5</v>
      </c>
      <c r="C9" s="1800" t="s">
        <v>353</v>
      </c>
      <c r="D9" s="1799" t="str">
        <f>'dem5'!D9</f>
        <v>Voted</v>
      </c>
      <c r="E9" s="1801">
        <v>4698</v>
      </c>
      <c r="F9" s="1801">
        <v>144600</v>
      </c>
      <c r="G9" s="1801">
        <v>149298</v>
      </c>
      <c r="H9" s="1799">
        <v>5</v>
      </c>
      <c r="I9" s="148"/>
    </row>
    <row r="10" spans="1:9" ht="13.8">
      <c r="A10" s="1891">
        <v>4</v>
      </c>
      <c r="B10" s="1799">
        <v>6</v>
      </c>
      <c r="C10" s="1800" t="s">
        <v>335</v>
      </c>
      <c r="D10" s="1799" t="str">
        <f>'dem6'!D9</f>
        <v>Voted</v>
      </c>
      <c r="E10" s="1801">
        <v>95000</v>
      </c>
      <c r="F10" s="1802">
        <v>0</v>
      </c>
      <c r="G10" s="1801">
        <v>95000</v>
      </c>
      <c r="H10" s="1799">
        <v>7</v>
      </c>
      <c r="I10" s="148"/>
    </row>
    <row r="11" spans="1:9" ht="13.8">
      <c r="A11" s="1891">
        <v>5</v>
      </c>
      <c r="B11" s="1799">
        <v>7</v>
      </c>
      <c r="C11" s="1800" t="s">
        <v>151</v>
      </c>
      <c r="D11" s="1799" t="str">
        <f>'dem7'!D8</f>
        <v>Voted</v>
      </c>
      <c r="E11" s="1801">
        <v>33125</v>
      </c>
      <c r="F11" s="1801">
        <v>139710</v>
      </c>
      <c r="G11" s="1801">
        <v>172835</v>
      </c>
      <c r="H11" s="1799">
        <v>8</v>
      </c>
      <c r="I11" s="148"/>
    </row>
    <row r="12" spans="1:9" ht="13.8">
      <c r="A12" s="1891">
        <v>6</v>
      </c>
      <c r="B12" s="1799">
        <v>8</v>
      </c>
      <c r="C12" s="1800" t="s">
        <v>675</v>
      </c>
      <c r="D12" s="1799" t="str">
        <f>'dem8'!D8</f>
        <v>Voted</v>
      </c>
      <c r="E12" s="1801">
        <v>45000</v>
      </c>
      <c r="F12" s="1802">
        <v>0</v>
      </c>
      <c r="G12" s="1801">
        <v>45000</v>
      </c>
      <c r="H12" s="1799">
        <v>11</v>
      </c>
      <c r="I12" s="148"/>
    </row>
    <row r="13" spans="1:9" ht="13.8">
      <c r="A13" s="2166">
        <v>7</v>
      </c>
      <c r="B13" s="2165">
        <v>10</v>
      </c>
      <c r="C13" s="2164" t="s">
        <v>63</v>
      </c>
      <c r="D13" s="1799" t="str">
        <f>'dem10'!D10</f>
        <v>Voted</v>
      </c>
      <c r="E13" s="1801">
        <v>1</v>
      </c>
      <c r="F13" s="1802">
        <v>0</v>
      </c>
      <c r="G13" s="1801">
        <v>1</v>
      </c>
      <c r="H13" s="2152">
        <v>12</v>
      </c>
      <c r="I13" s="148"/>
    </row>
    <row r="14" spans="1:9" ht="13.8">
      <c r="A14" s="2166"/>
      <c r="B14" s="2165"/>
      <c r="C14" s="2164"/>
      <c r="D14" s="1799" t="s">
        <v>119</v>
      </c>
      <c r="E14" s="1802">
        <v>0</v>
      </c>
      <c r="F14" s="1801">
        <v>5744</v>
      </c>
      <c r="G14" s="1801">
        <v>5744</v>
      </c>
      <c r="H14" s="2153"/>
      <c r="I14" s="148"/>
    </row>
    <row r="15" spans="1:9" ht="13.8">
      <c r="A15" s="1891">
        <v>8</v>
      </c>
      <c r="B15" s="1799">
        <v>11</v>
      </c>
      <c r="C15" s="1800" t="s">
        <v>61</v>
      </c>
      <c r="D15" s="1799" t="str">
        <f>'dem11'!D9</f>
        <v>Voted</v>
      </c>
      <c r="E15" s="1801">
        <v>1000</v>
      </c>
      <c r="F15" s="1802">
        <v>0</v>
      </c>
      <c r="G15" s="1801">
        <v>1000</v>
      </c>
      <c r="H15" s="1799">
        <v>14</v>
      </c>
      <c r="I15" s="148"/>
    </row>
    <row r="16" spans="1:9" ht="15" customHeight="1">
      <c r="A16" s="1891">
        <v>9</v>
      </c>
      <c r="B16" s="1799">
        <v>12</v>
      </c>
      <c r="C16" s="1800" t="s">
        <v>252</v>
      </c>
      <c r="D16" s="1799" t="str">
        <f>'dem12'!D8</f>
        <v>Voted</v>
      </c>
      <c r="E16" s="1801">
        <v>26969</v>
      </c>
      <c r="F16" s="1802">
        <v>0</v>
      </c>
      <c r="G16" s="1801">
        <v>26969</v>
      </c>
      <c r="H16" s="1799">
        <v>15</v>
      </c>
      <c r="I16" s="148"/>
    </row>
    <row r="17" spans="1:9" ht="15" customHeight="1">
      <c r="A17" s="1891">
        <v>10</v>
      </c>
      <c r="B17" s="1799" t="s">
        <v>152</v>
      </c>
      <c r="C17" s="1800" t="s">
        <v>700</v>
      </c>
      <c r="D17" s="1799" t="str">
        <f>gov!D9</f>
        <v>Charged</v>
      </c>
      <c r="E17" s="1801">
        <v>8197</v>
      </c>
      <c r="F17" s="1802">
        <v>0</v>
      </c>
      <c r="G17" s="1801">
        <v>8197</v>
      </c>
      <c r="H17" s="1799">
        <v>18</v>
      </c>
      <c r="I17" s="148"/>
    </row>
    <row r="18" spans="1:9" ht="26.4">
      <c r="A18" s="1891">
        <v>11</v>
      </c>
      <c r="B18" s="1799">
        <v>13</v>
      </c>
      <c r="C18" s="1800" t="s">
        <v>237</v>
      </c>
      <c r="D18" s="1799" t="str">
        <f>'dem13'!D8</f>
        <v>Voted</v>
      </c>
      <c r="E18" s="1801">
        <v>364610</v>
      </c>
      <c r="F18" s="1801">
        <v>610500</v>
      </c>
      <c r="G18" s="1801">
        <v>975110</v>
      </c>
      <c r="H18" s="1799">
        <v>19</v>
      </c>
      <c r="I18" s="148"/>
    </row>
    <row r="19" spans="1:9" ht="13.8">
      <c r="A19" s="1891">
        <v>12</v>
      </c>
      <c r="B19" s="1799">
        <v>14</v>
      </c>
      <c r="C19" s="1800" t="s">
        <v>226</v>
      </c>
      <c r="D19" s="1799" t="str">
        <f>'dem14'!D9</f>
        <v>Voted</v>
      </c>
      <c r="E19" s="1801">
        <v>28296</v>
      </c>
      <c r="F19" s="1802">
        <v>0</v>
      </c>
      <c r="G19" s="1801">
        <v>28296</v>
      </c>
      <c r="H19" s="1799">
        <v>23</v>
      </c>
      <c r="I19" s="148"/>
    </row>
    <row r="20" spans="1:9" ht="13.8">
      <c r="A20" s="1891">
        <v>13</v>
      </c>
      <c r="B20" s="1799">
        <v>15</v>
      </c>
      <c r="C20" s="1800" t="s">
        <v>238</v>
      </c>
      <c r="D20" s="1799" t="str">
        <f>'dem15'!D8</f>
        <v>Voted</v>
      </c>
      <c r="E20" s="1801">
        <v>15001</v>
      </c>
      <c r="F20" s="1801">
        <v>20000</v>
      </c>
      <c r="G20" s="1801">
        <v>35001</v>
      </c>
      <c r="H20" s="1799">
        <v>26</v>
      </c>
      <c r="I20" s="148"/>
    </row>
    <row r="21" spans="1:9" ht="13.8">
      <c r="A21" s="1891">
        <v>14</v>
      </c>
      <c r="B21" s="1799">
        <v>16</v>
      </c>
      <c r="C21" s="1800" t="s">
        <v>83</v>
      </c>
      <c r="D21" s="1799" t="str">
        <f>'dem16'!D9</f>
        <v>Voted</v>
      </c>
      <c r="E21" s="1801">
        <v>2240</v>
      </c>
      <c r="F21" s="1802">
        <v>0</v>
      </c>
      <c r="G21" s="1801">
        <v>2240</v>
      </c>
      <c r="H21" s="1799">
        <v>28</v>
      </c>
      <c r="I21" s="148"/>
    </row>
    <row r="22" spans="1:9" ht="13.8">
      <c r="A22" s="1891">
        <v>15</v>
      </c>
      <c r="B22" s="1799">
        <v>18</v>
      </c>
      <c r="C22" s="1800" t="s">
        <v>205</v>
      </c>
      <c r="D22" s="1799" t="str">
        <f>'dem18'!D8</f>
        <v>Voted</v>
      </c>
      <c r="E22" s="1801">
        <v>14113</v>
      </c>
      <c r="F22" s="1802">
        <v>0</v>
      </c>
      <c r="G22" s="1801">
        <v>14113</v>
      </c>
      <c r="H22" s="1799">
        <v>30</v>
      </c>
      <c r="I22" s="148"/>
    </row>
    <row r="23" spans="1:9" ht="15" customHeight="1">
      <c r="A23" s="1891">
        <v>16</v>
      </c>
      <c r="B23" s="1799">
        <v>19</v>
      </c>
      <c r="C23" s="1800" t="s">
        <v>369</v>
      </c>
      <c r="D23" s="1799" t="str">
        <f>'dem19'!D8</f>
        <v>Voted</v>
      </c>
      <c r="E23" s="1802">
        <v>0</v>
      </c>
      <c r="F23" s="1801">
        <v>250000</v>
      </c>
      <c r="G23" s="1801">
        <v>250000</v>
      </c>
      <c r="H23" s="1799">
        <v>31</v>
      </c>
      <c r="I23" s="148"/>
    </row>
    <row r="24" spans="1:9" ht="13.8">
      <c r="A24" s="1891">
        <v>17</v>
      </c>
      <c r="B24" s="1799">
        <v>20</v>
      </c>
      <c r="C24" s="1800" t="s">
        <v>227</v>
      </c>
      <c r="D24" s="1799" t="str">
        <f>'dem20'!D9</f>
        <v>Voted</v>
      </c>
      <c r="E24" s="1801">
        <v>3000</v>
      </c>
      <c r="F24" s="1802">
        <v>0</v>
      </c>
      <c r="G24" s="1801">
        <v>3000</v>
      </c>
      <c r="H24" s="1799">
        <v>32</v>
      </c>
      <c r="I24" s="148"/>
    </row>
    <row r="25" spans="1:9" ht="13.8">
      <c r="A25" s="1891">
        <v>18</v>
      </c>
      <c r="B25" s="1799">
        <v>21</v>
      </c>
      <c r="C25" s="1800" t="s">
        <v>176</v>
      </c>
      <c r="D25" s="1799" t="str">
        <f>'dem21'!D9</f>
        <v>Voted</v>
      </c>
      <c r="E25" s="1801">
        <v>3370</v>
      </c>
      <c r="F25" s="1802">
        <v>0</v>
      </c>
      <c r="G25" s="1801">
        <v>3370</v>
      </c>
      <c r="H25" s="1799">
        <v>33</v>
      </c>
      <c r="I25" s="148"/>
    </row>
    <row r="26" spans="1:9" ht="13.8">
      <c r="A26" s="1891">
        <v>19</v>
      </c>
      <c r="B26" s="1799">
        <v>22</v>
      </c>
      <c r="C26" s="1800" t="s">
        <v>250</v>
      </c>
      <c r="D26" s="1799" t="str">
        <f>'dem22'!D8</f>
        <v>Voted</v>
      </c>
      <c r="E26" s="1801">
        <v>1104002</v>
      </c>
      <c r="F26" s="1801">
        <v>108178</v>
      </c>
      <c r="G26" s="1801">
        <v>1212180</v>
      </c>
      <c r="H26" s="1799">
        <v>34</v>
      </c>
      <c r="I26" s="148"/>
    </row>
    <row r="27" spans="1:9" ht="13.8">
      <c r="A27" s="2166">
        <v>20</v>
      </c>
      <c r="B27" s="2165">
        <v>24</v>
      </c>
      <c r="C27" s="2164" t="s">
        <v>703</v>
      </c>
      <c r="D27" s="1799" t="str">
        <f>'dem24'!$D$10</f>
        <v>Voted</v>
      </c>
      <c r="E27" s="1801">
        <v>24611</v>
      </c>
      <c r="F27" s="1802">
        <v>0</v>
      </c>
      <c r="G27" s="1801">
        <v>24611</v>
      </c>
      <c r="H27" s="2152">
        <v>37</v>
      </c>
      <c r="I27" s="148"/>
    </row>
    <row r="28" spans="1:9" ht="13.8">
      <c r="A28" s="2166"/>
      <c r="B28" s="2165"/>
      <c r="C28" s="2164"/>
      <c r="D28" s="1799" t="str">
        <f>'dem24'!$D$9</f>
        <v>Charged</v>
      </c>
      <c r="E28" s="1801">
        <v>2810</v>
      </c>
      <c r="F28" s="1802">
        <v>0</v>
      </c>
      <c r="G28" s="1801">
        <v>2810</v>
      </c>
      <c r="H28" s="2153"/>
      <c r="I28" s="148"/>
    </row>
    <row r="29" spans="1:9" ht="13.8">
      <c r="A29" s="1891">
        <v>21</v>
      </c>
      <c r="B29" s="1799">
        <v>26</v>
      </c>
      <c r="C29" s="1800" t="s">
        <v>113</v>
      </c>
      <c r="D29" s="1799" t="str">
        <f>'dem26'!D9</f>
        <v>Voted</v>
      </c>
      <c r="E29" s="1801">
        <v>900</v>
      </c>
      <c r="F29" s="1802">
        <v>0</v>
      </c>
      <c r="G29" s="1801">
        <v>900</v>
      </c>
      <c r="H29" s="1799">
        <v>39</v>
      </c>
      <c r="I29" s="148"/>
    </row>
    <row r="30" spans="1:9" ht="52.8">
      <c r="A30" s="1891">
        <v>22</v>
      </c>
      <c r="B30" s="1799">
        <v>28</v>
      </c>
      <c r="C30" s="1800" t="s">
        <v>780</v>
      </c>
      <c r="D30" s="1799" t="str">
        <f>'dem28'!D9</f>
        <v>Voted</v>
      </c>
      <c r="E30" s="1801">
        <v>1500</v>
      </c>
      <c r="F30" s="1802">
        <v>0</v>
      </c>
      <c r="G30" s="1801">
        <v>1500</v>
      </c>
      <c r="H30" s="1799">
        <v>40</v>
      </c>
      <c r="I30" s="148"/>
    </row>
    <row r="31" spans="1:9" ht="28.5" customHeight="1">
      <c r="A31" s="1891">
        <v>23</v>
      </c>
      <c r="B31" s="1799">
        <v>29</v>
      </c>
      <c r="C31" s="1800" t="s">
        <v>84</v>
      </c>
      <c r="D31" s="1799" t="str">
        <f>'dem29'!D8</f>
        <v>Voted</v>
      </c>
      <c r="E31" s="1801">
        <v>1452</v>
      </c>
      <c r="F31" s="1802">
        <v>0</v>
      </c>
      <c r="G31" s="1801">
        <v>1452</v>
      </c>
      <c r="H31" s="1799">
        <v>41</v>
      </c>
      <c r="I31" s="148"/>
    </row>
    <row r="32" spans="1:9" ht="13.8">
      <c r="A32" s="1891">
        <v>24</v>
      </c>
      <c r="B32" s="1799">
        <v>30</v>
      </c>
      <c r="C32" s="1800" t="s">
        <v>210</v>
      </c>
      <c r="D32" s="1799" t="str">
        <f>'dem30'!D8</f>
        <v>Voted</v>
      </c>
      <c r="E32" s="1801">
        <v>1380</v>
      </c>
      <c r="F32" s="1802">
        <v>0</v>
      </c>
      <c r="G32" s="1801">
        <v>1380</v>
      </c>
      <c r="H32" s="1799">
        <v>42</v>
      </c>
      <c r="I32" s="148"/>
    </row>
    <row r="33" spans="1:9" ht="15" customHeight="1">
      <c r="A33" s="1891">
        <v>25</v>
      </c>
      <c r="B33" s="1799">
        <v>31</v>
      </c>
      <c r="C33" s="1800" t="s">
        <v>236</v>
      </c>
      <c r="D33" s="1799" t="str">
        <f>'dem31'!D9</f>
        <v>Voted</v>
      </c>
      <c r="E33" s="1801">
        <v>3000</v>
      </c>
      <c r="F33" s="1801">
        <v>60266</v>
      </c>
      <c r="G33" s="1801">
        <v>63266</v>
      </c>
      <c r="H33" s="1799">
        <v>44</v>
      </c>
      <c r="I33" s="148"/>
    </row>
    <row r="34" spans="1:9" ht="15" customHeight="1">
      <c r="A34" s="1891">
        <v>26</v>
      </c>
      <c r="B34" s="1799">
        <v>32</v>
      </c>
      <c r="C34" s="1800" t="s">
        <v>779</v>
      </c>
      <c r="D34" s="1799" t="str">
        <f>'dem32'!D9</f>
        <v>Voted</v>
      </c>
      <c r="E34" s="1801">
        <v>320</v>
      </c>
      <c r="F34" s="1802">
        <v>0</v>
      </c>
      <c r="G34" s="1801">
        <v>320</v>
      </c>
      <c r="H34" s="1799">
        <v>47</v>
      </c>
      <c r="I34" s="148"/>
    </row>
    <row r="35" spans="1:9" ht="14.25" customHeight="1">
      <c r="A35" s="1891">
        <v>27</v>
      </c>
      <c r="B35" s="1799">
        <v>33</v>
      </c>
      <c r="C35" s="1800" t="s">
        <v>112</v>
      </c>
      <c r="D35" s="1799" t="str">
        <f>'dem33'!D8</f>
        <v>Voted</v>
      </c>
      <c r="E35" s="1802">
        <v>0</v>
      </c>
      <c r="F35" s="1801">
        <v>4154</v>
      </c>
      <c r="G35" s="1801">
        <v>4154</v>
      </c>
      <c r="H35" s="1799">
        <v>48</v>
      </c>
      <c r="I35" s="148"/>
    </row>
    <row r="36" spans="1:9" ht="14.25" customHeight="1">
      <c r="A36" s="1891">
        <v>28</v>
      </c>
      <c r="B36" s="1799">
        <v>34</v>
      </c>
      <c r="C36" s="1800" t="s">
        <v>85</v>
      </c>
      <c r="D36" s="1799" t="str">
        <f>'dem34'!D8</f>
        <v>Voted</v>
      </c>
      <c r="E36" s="1801">
        <v>85427</v>
      </c>
      <c r="F36" s="1801">
        <v>1899270</v>
      </c>
      <c r="G36" s="1801">
        <v>1984697</v>
      </c>
      <c r="H36" s="1799">
        <v>49</v>
      </c>
      <c r="I36" s="148"/>
    </row>
    <row r="37" spans="1:9" ht="14.25" customHeight="1">
      <c r="A37" s="1891">
        <v>29</v>
      </c>
      <c r="B37" s="1799">
        <v>35</v>
      </c>
      <c r="C37" s="1800" t="s">
        <v>86</v>
      </c>
      <c r="D37" s="1799" t="str">
        <f>'Dem35'!D8</f>
        <v>Voted</v>
      </c>
      <c r="E37" s="1801">
        <v>361050</v>
      </c>
      <c r="F37" s="1801">
        <v>388241</v>
      </c>
      <c r="G37" s="1801">
        <v>749291</v>
      </c>
      <c r="H37" s="1799">
        <v>53</v>
      </c>
      <c r="I37" s="148"/>
    </row>
    <row r="38" spans="1:9" ht="14.25" customHeight="1">
      <c r="A38" s="1891">
        <v>30</v>
      </c>
      <c r="B38" s="1799">
        <v>38</v>
      </c>
      <c r="C38" s="1800" t="s">
        <v>87</v>
      </c>
      <c r="D38" s="1799" t="str">
        <f>'dem38'!D8</f>
        <v>Voted</v>
      </c>
      <c r="E38" s="1801">
        <v>228610</v>
      </c>
      <c r="F38" s="1801">
        <v>100</v>
      </c>
      <c r="G38" s="1801">
        <v>228710</v>
      </c>
      <c r="H38" s="1799">
        <v>57</v>
      </c>
      <c r="I38" s="148"/>
    </row>
    <row r="39" spans="1:9" ht="14.25" customHeight="1">
      <c r="A39" s="1891">
        <v>31</v>
      </c>
      <c r="B39" s="1799">
        <v>39</v>
      </c>
      <c r="C39" s="1800" t="s">
        <v>239</v>
      </c>
      <c r="D39" s="1799" t="str">
        <f>'dem39'!D8</f>
        <v>Voted</v>
      </c>
      <c r="E39" s="1801">
        <v>12500</v>
      </c>
      <c r="F39" s="1801">
        <v>131375</v>
      </c>
      <c r="G39" s="1801">
        <v>143875</v>
      </c>
      <c r="H39" s="1799">
        <v>59</v>
      </c>
      <c r="I39" s="148"/>
    </row>
    <row r="40" spans="1:9" ht="14.25" customHeight="1">
      <c r="A40" s="1891">
        <v>32</v>
      </c>
      <c r="B40" s="1799">
        <v>40</v>
      </c>
      <c r="C40" s="1800" t="s">
        <v>173</v>
      </c>
      <c r="D40" s="1799" t="str">
        <f>dem40A!D8</f>
        <v>Voted</v>
      </c>
      <c r="E40" s="1801">
        <v>10500</v>
      </c>
      <c r="F40" s="1801">
        <v>104228</v>
      </c>
      <c r="G40" s="1801">
        <v>114728</v>
      </c>
      <c r="H40" s="1799">
        <v>61</v>
      </c>
      <c r="I40" s="148"/>
    </row>
    <row r="41" spans="1:9" ht="14.25" customHeight="1">
      <c r="A41" s="1891">
        <v>33</v>
      </c>
      <c r="B41" s="1799">
        <v>41</v>
      </c>
      <c r="C41" s="1800" t="s">
        <v>228</v>
      </c>
      <c r="D41" s="1799" t="str">
        <f>'dem41'!D8</f>
        <v>Voted</v>
      </c>
      <c r="E41" s="1801">
        <v>223296</v>
      </c>
      <c r="F41" s="1801">
        <v>121998</v>
      </c>
      <c r="G41" s="1801">
        <v>345294</v>
      </c>
      <c r="H41" s="1799">
        <v>63</v>
      </c>
      <c r="I41" s="148"/>
    </row>
    <row r="42" spans="1:9" ht="14.25" customHeight="1">
      <c r="A42" s="1891">
        <v>34</v>
      </c>
      <c r="B42" s="1799">
        <v>43</v>
      </c>
      <c r="C42" s="1800" t="s">
        <v>704</v>
      </c>
      <c r="D42" s="1799" t="str">
        <f>'dem43'!D8</f>
        <v>Voted</v>
      </c>
      <c r="E42" s="1801">
        <v>78372</v>
      </c>
      <c r="F42" s="1802">
        <v>0</v>
      </c>
      <c r="G42" s="1801">
        <v>78372</v>
      </c>
      <c r="H42" s="1799">
        <v>67</v>
      </c>
      <c r="I42" s="148"/>
    </row>
    <row r="43" spans="1:9" ht="14.25" customHeight="1">
      <c r="A43" s="1891">
        <v>35</v>
      </c>
      <c r="B43" s="1799">
        <v>46</v>
      </c>
      <c r="C43" s="1800" t="s">
        <v>702</v>
      </c>
      <c r="D43" s="1799" t="str">
        <f>'dem46'!D8</f>
        <v>Voted</v>
      </c>
      <c r="E43" s="1801">
        <v>2676</v>
      </c>
      <c r="F43" s="1802">
        <v>0</v>
      </c>
      <c r="G43" s="1801">
        <v>2676</v>
      </c>
      <c r="H43" s="1799">
        <v>69</v>
      </c>
      <c r="I43" s="148"/>
    </row>
    <row r="44" spans="1:9" ht="14.4" thickBot="1">
      <c r="A44" s="1798"/>
      <c r="B44" s="1793"/>
      <c r="C44" s="612" t="s">
        <v>140</v>
      </c>
      <c r="D44" s="611"/>
      <c r="E44" s="613">
        <v>2812691</v>
      </c>
      <c r="F44" s="613">
        <v>4000571</v>
      </c>
      <c r="G44" s="613">
        <v>6813262</v>
      </c>
      <c r="H44" s="614"/>
      <c r="I44" s="615"/>
    </row>
    <row r="45" spans="1:9" ht="15" thickTop="1" thickBot="1">
      <c r="A45" s="1797"/>
      <c r="B45" s="1794"/>
      <c r="C45" s="617" t="s">
        <v>141</v>
      </c>
      <c r="D45" s="616"/>
      <c r="E45" s="765">
        <v>549300</v>
      </c>
      <c r="F45" s="1777">
        <v>200000</v>
      </c>
      <c r="G45" s="1777">
        <v>749300</v>
      </c>
      <c r="H45" s="618"/>
      <c r="I45" s="619"/>
    </row>
    <row r="46" spans="1:9" ht="15" thickTop="1" thickBot="1">
      <c r="A46" s="1797"/>
      <c r="B46" s="1795"/>
      <c r="C46" s="621" t="s">
        <v>142</v>
      </c>
      <c r="D46" s="620"/>
      <c r="E46" s="1778">
        <v>2263391</v>
      </c>
      <c r="F46" s="1778">
        <v>3800571</v>
      </c>
      <c r="G46" s="1778">
        <v>6063962</v>
      </c>
      <c r="H46" s="622"/>
      <c r="I46" s="619"/>
    </row>
    <row r="47" spans="1:9" ht="17.100000000000001" customHeight="1">
      <c r="A47" s="111"/>
      <c r="B47" s="111"/>
      <c r="C47" s="110"/>
      <c r="D47" s="111"/>
      <c r="E47" s="112"/>
      <c r="F47" s="112"/>
      <c r="G47" s="112"/>
      <c r="H47" s="90"/>
      <c r="I47" s="90"/>
    </row>
    <row r="48" spans="1:9" ht="17.100000000000001" customHeight="1">
      <c r="A48" s="111"/>
      <c r="B48" s="111"/>
      <c r="C48" s="110"/>
      <c r="D48" s="111"/>
      <c r="E48" s="112"/>
      <c r="F48" s="112"/>
      <c r="G48" s="112"/>
      <c r="H48" s="90"/>
      <c r="I48" s="90"/>
    </row>
    <row r="49" spans="1:8">
      <c r="A49" s="610"/>
      <c r="B49" s="51"/>
      <c r="C49" s="52"/>
      <c r="D49" s="8"/>
      <c r="E49" s="8"/>
      <c r="F49" s="8"/>
      <c r="G49" s="8"/>
      <c r="H49" s="8"/>
    </row>
  </sheetData>
  <autoFilter ref="A6:I46"/>
  <customSheetViews>
    <customSheetView guid="{44B5F5DE-C96C-4269-969A-574D4EEEEEF5}" scale="115" showPageBreaks="1" showAutoFilter="1" view="pageBreakPreview" topLeftCell="A24">
      <selection activeCell="C14" sqref="C14"/>
      <pageMargins left="0.74803149606299202" right="0.74803149606299202" top="0.74803149606299202" bottom="4.13" header="0.35" footer="3"/>
      <pageSetup paperSize="9" orientation="portrait" r:id="rId1"/>
      <headerFooter alignWithMargins="0">
        <oddFooter>&amp;C{viii}</oddFooter>
      </headerFooter>
      <autoFilter ref="B1:J1"/>
    </customSheetView>
    <customSheetView guid="{BDCF7345-18B1-4C88-89F2-E67F940CDF85}" scale="115" showPageBreaks="1" printArea="1" showAutoFilter="1" view="pageBreakPreview" topLeftCell="A9">
      <selection activeCell="C13" sqref="C13"/>
      <pageMargins left="0.74803149606299202" right="0.74803149606299202" top="0.74803149606299202" bottom="4.13" header="0.35" footer="3.67"/>
      <pageSetup paperSize="9" orientation="portrait" r:id="rId2"/>
      <headerFooter alignWithMargins="0">
        <oddFooter>&amp;C&amp;"Times New Roman,Bold"&amp;11{iii}</oddFooter>
      </headerFooter>
      <autoFilter ref="B1:J1"/>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3"/>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4"/>
      <headerFooter alignWithMargins="0"/>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5"/>
      <headerFooter alignWithMargins="0"/>
    </customSheetView>
    <customSheetView guid="{0A01029B-7B3B-461F-BED3-37847DEE34DD}" scale="115" showPageBreaks="1" printArea="1" showAutoFilter="1" view="pageBreakPreview" topLeftCell="A18">
      <selection activeCell="K12" sqref="K12"/>
      <pageMargins left="0.74803149606299202" right="0.74803149606299202" top="0.74803149606299202" bottom="4.13" header="0.35" footer="3.67"/>
      <pageSetup paperSize="9" orientation="portrait" r:id="rId6"/>
      <headerFooter alignWithMargins="0">
        <oddFooter>&amp;C&amp;"Times New Roman,Bold"&amp;11{iii}</oddFooter>
      </headerFooter>
      <autoFilter ref="B1:J1"/>
    </customSheetView>
    <customSheetView guid="{E4E8F753-76B4-42E1-AD26-8B3589CB8A4B}" scale="115" showPageBreaks="1" printArea="1" showAutoFilter="1" view="pageBreakPreview" showRuler="0" topLeftCell="A18">
      <selection activeCell="K12" sqref="K12"/>
      <pageMargins left="0.74803149606299202" right="0.74803149606299202" top="0.74803149606299202" bottom="4.13" header="0.35" footer="3.67"/>
      <pageSetup paperSize="9" orientation="portrait" r:id="rId7"/>
      <headerFooter alignWithMargins="0">
        <oddFooter>&amp;C&amp;"Times New Roman,Bold"&amp;11{iii}</oddFooter>
      </headerFooter>
      <autoFilter ref="B1:J1"/>
    </customSheetView>
    <customSheetView guid="{CBFC2224-D3AC-4AA3-8CE4-B555FCF23158}" scale="115" showPageBreaks="1" printArea="1" showAutoFilter="1" view="pageBreakPreview" topLeftCell="A19">
      <selection activeCell="D27" sqref="D27"/>
      <pageMargins left="0.74803149606299202" right="0.74803149606299202" top="0.74803149606299202" bottom="4.13" header="0.35" footer="3.67"/>
      <pageSetup paperSize="9" scale="97" orientation="portrait" r:id="rId8"/>
      <headerFooter alignWithMargins="0">
        <oddFooter>&amp;C&amp;"Times New Roman,Bold"&amp;11{iii}</oddFooter>
      </headerFooter>
      <autoFilter ref="B1:J1"/>
    </customSheetView>
  </customSheetViews>
  <mergeCells count="14">
    <mergeCell ref="H13:H14"/>
    <mergeCell ref="H27:H28"/>
    <mergeCell ref="A1:H1"/>
    <mergeCell ref="C6:D6"/>
    <mergeCell ref="B4:H4"/>
    <mergeCell ref="A3:H3"/>
    <mergeCell ref="C5:D5"/>
    <mergeCell ref="A2:H2"/>
    <mergeCell ref="C27:C28"/>
    <mergeCell ref="B27:B28"/>
    <mergeCell ref="A27:A28"/>
    <mergeCell ref="C13:C14"/>
    <mergeCell ref="B13:B14"/>
    <mergeCell ref="A13:A14"/>
  </mergeCells>
  <phoneticPr fontId="0" type="noConversion"/>
  <printOptions horizontalCentered="1"/>
  <pageMargins left="0.82677165354330717" right="0.78740157480314965" top="0.78740157480314965" bottom="4.1338582677165361" header="0.35433070866141736" footer="3.5433070866141736"/>
  <pageSetup paperSize="9" scale="90" orientation="portrait" r:id="rId9"/>
  <headerFooter alignWithMargins="0">
    <oddFooter>&amp;C{v}</oddFooter>
  </headerFooter>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syncVertical="1" syncRef="B1" transitionEvaluation="1">
    <tabColor rgb="FFFFFF00"/>
  </sheetPr>
  <dimension ref="A1:I52"/>
  <sheetViews>
    <sheetView view="pageBreakPreview" topLeftCell="B1" zoomScaleSheetLayoutView="100" workbookViewId="0">
      <selection activeCell="I1" sqref="I1:AC1048576"/>
    </sheetView>
  </sheetViews>
  <sheetFormatPr defaultColWidth="12.44140625" defaultRowHeight="13.2"/>
  <cols>
    <col min="1" max="1" width="6.44140625" style="218" customWidth="1"/>
    <col min="2" max="2" width="8.109375" style="109" customWidth="1"/>
    <col min="3" max="3" width="34.5546875" style="91" customWidth="1"/>
    <col min="4" max="4" width="8.5546875" style="106" customWidth="1"/>
    <col min="5" max="5" width="9.44140625" style="106" customWidth="1"/>
    <col min="6" max="6" width="11.33203125" style="91" customWidth="1"/>
    <col min="7" max="7" width="9.6640625" style="91" customWidth="1"/>
    <col min="8" max="8" width="3.88671875" style="91" customWidth="1"/>
    <col min="9" max="9" width="5.5546875" style="91" customWidth="1"/>
    <col min="10" max="10" width="4.5546875" style="91" customWidth="1"/>
    <col min="11" max="11" width="7.5546875" style="91" customWidth="1"/>
    <col min="12" max="12" width="8.44140625" style="91" customWidth="1"/>
    <col min="13" max="13" width="11.33203125" style="91" bestFit="1" customWidth="1"/>
    <col min="14" max="16384" width="12.44140625" style="91"/>
  </cols>
  <sheetData>
    <row r="1" spans="1:9">
      <c r="A1" s="2209" t="s">
        <v>740</v>
      </c>
      <c r="B1" s="2209"/>
      <c r="C1" s="2209"/>
      <c r="D1" s="2209"/>
      <c r="E1" s="2209"/>
      <c r="F1" s="2209"/>
      <c r="G1" s="2209"/>
      <c r="H1" s="899"/>
    </row>
    <row r="2" spans="1:9">
      <c r="A2" s="2209" t="s">
        <v>552</v>
      </c>
      <c r="B2" s="2209"/>
      <c r="C2" s="2209"/>
      <c r="D2" s="2209"/>
      <c r="E2" s="2209"/>
      <c r="F2" s="2209"/>
      <c r="G2" s="2209"/>
      <c r="H2" s="899"/>
    </row>
    <row r="3" spans="1:9" ht="15" customHeight="1">
      <c r="A3" s="2205" t="s">
        <v>741</v>
      </c>
      <c r="B3" s="2205"/>
      <c r="C3" s="2205"/>
      <c r="D3" s="2205"/>
      <c r="E3" s="2205"/>
      <c r="F3" s="2205"/>
      <c r="G3" s="2205"/>
      <c r="H3" s="903"/>
    </row>
    <row r="4" spans="1:9" ht="13.8">
      <c r="A4" s="37"/>
      <c r="B4" s="2174"/>
      <c r="C4" s="2174"/>
      <c r="D4" s="2174"/>
      <c r="E4" s="2174"/>
      <c r="F4" s="2174"/>
      <c r="G4" s="2174"/>
      <c r="H4" s="887"/>
    </row>
    <row r="5" spans="1:9" s="240" customFormat="1" ht="15" customHeight="1">
      <c r="A5" s="807"/>
      <c r="B5" s="1910"/>
      <c r="C5" s="1910"/>
      <c r="D5" s="1876"/>
      <c r="E5" s="1877" t="s">
        <v>28</v>
      </c>
      <c r="F5" s="1877" t="s">
        <v>29</v>
      </c>
      <c r="G5" s="1877" t="s">
        <v>167</v>
      </c>
      <c r="H5" s="1878"/>
    </row>
    <row r="6" spans="1:9" ht="13.2" customHeight="1">
      <c r="A6" s="37"/>
      <c r="B6" s="45" t="s">
        <v>30</v>
      </c>
      <c r="C6" s="33" t="s">
        <v>31</v>
      </c>
      <c r="D6" s="42" t="s">
        <v>91</v>
      </c>
      <c r="E6" s="35">
        <v>44385</v>
      </c>
      <c r="F6" s="638">
        <v>0</v>
      </c>
      <c r="G6" s="35">
        <f>SUM(E6:F6)</f>
        <v>44385</v>
      </c>
      <c r="H6" s="35"/>
    </row>
    <row r="7" spans="1:9" ht="9.6" customHeight="1">
      <c r="A7" s="37"/>
      <c r="B7" s="45"/>
      <c r="C7" s="33"/>
      <c r="D7" s="42"/>
      <c r="E7" s="35"/>
      <c r="F7" s="638"/>
      <c r="G7" s="35"/>
      <c r="H7" s="35"/>
    </row>
    <row r="8" spans="1:9" ht="13.2" customHeight="1">
      <c r="A8" s="37"/>
      <c r="B8" s="45" t="s">
        <v>32</v>
      </c>
      <c r="C8" s="43" t="s">
        <v>33</v>
      </c>
      <c r="D8" s="44"/>
      <c r="E8" s="36"/>
      <c r="F8" s="626"/>
      <c r="G8" s="36"/>
      <c r="H8" s="36"/>
    </row>
    <row r="9" spans="1:9" ht="13.2" customHeight="1">
      <c r="A9" s="37"/>
      <c r="B9" s="41"/>
      <c r="C9" s="43" t="s">
        <v>163</v>
      </c>
      <c r="D9" s="44" t="s">
        <v>91</v>
      </c>
      <c r="E9" s="36">
        <f>G25</f>
        <v>3370</v>
      </c>
      <c r="F9" s="241">
        <v>0</v>
      </c>
      <c r="G9" s="36">
        <f>SUM(E9:F9)</f>
        <v>3370</v>
      </c>
      <c r="H9" s="36"/>
    </row>
    <row r="10" spans="1:9" ht="13.2" customHeight="1">
      <c r="A10" s="37"/>
      <c r="B10" s="45" t="s">
        <v>90</v>
      </c>
      <c r="C10" s="33" t="s">
        <v>47</v>
      </c>
      <c r="D10" s="46" t="s">
        <v>91</v>
      </c>
      <c r="E10" s="47">
        <f>SUM(E6:E9)</f>
        <v>47755</v>
      </c>
      <c r="F10" s="1369">
        <f>SUM(F6:F9)</f>
        <v>0</v>
      </c>
      <c r="G10" s="47">
        <f>SUM(E10:F10)</f>
        <v>47755</v>
      </c>
      <c r="H10" s="35"/>
    </row>
    <row r="11" spans="1:9">
      <c r="A11" s="37"/>
      <c r="B11" s="41"/>
      <c r="C11" s="33"/>
      <c r="D11" s="34"/>
      <c r="E11" s="34"/>
      <c r="F11" s="42"/>
      <c r="G11" s="34"/>
      <c r="H11" s="34"/>
    </row>
    <row r="12" spans="1:9" ht="13.2" customHeight="1">
      <c r="A12" s="37"/>
      <c r="B12" s="45" t="s">
        <v>48</v>
      </c>
      <c r="C12" s="33" t="s">
        <v>49</v>
      </c>
      <c r="D12" s="33"/>
      <c r="E12" s="33"/>
      <c r="F12" s="48"/>
      <c r="G12" s="33"/>
      <c r="H12" s="33"/>
      <c r="I12" s="1"/>
    </row>
    <row r="13" spans="1:9" s="1" customFormat="1" ht="13.8" thickBot="1">
      <c r="A13" s="49"/>
      <c r="B13" s="595"/>
      <c r="C13" s="888"/>
      <c r="D13" s="888"/>
      <c r="E13" s="888"/>
      <c r="F13" s="888"/>
      <c r="G13" s="888" t="s">
        <v>155</v>
      </c>
      <c r="H13" s="636"/>
    </row>
    <row r="14" spans="1:9" s="1" customFormat="1" ht="14.4" thickTop="1" thickBot="1">
      <c r="A14" s="49"/>
      <c r="B14" s="282"/>
      <c r="C14" s="282" t="s">
        <v>50</v>
      </c>
      <c r="D14" s="282"/>
      <c r="E14" s="282" t="s">
        <v>92</v>
      </c>
      <c r="F14" s="282" t="s">
        <v>170</v>
      </c>
      <c r="G14" s="50" t="s">
        <v>167</v>
      </c>
      <c r="H14" s="36"/>
    </row>
    <row r="15" spans="1:9" s="1662" customFormat="1" ht="16.2" customHeight="1" thickTop="1">
      <c r="A15" s="778"/>
      <c r="B15" s="1837"/>
      <c r="C15" s="1659" t="s">
        <v>94</v>
      </c>
      <c r="D15" s="1838"/>
      <c r="E15" s="1680"/>
      <c r="F15" s="1680"/>
      <c r="G15" s="1838"/>
      <c r="H15" s="1838"/>
    </row>
    <row r="16" spans="1:9" s="1662" customFormat="1" ht="16.2" customHeight="1">
      <c r="A16" s="1761" t="s">
        <v>95</v>
      </c>
      <c r="B16" s="1839">
        <v>2230</v>
      </c>
      <c r="C16" s="1665" t="s">
        <v>553</v>
      </c>
      <c r="D16" s="1660"/>
      <c r="E16" s="1661"/>
      <c r="F16" s="1661"/>
      <c r="G16" s="1660"/>
      <c r="H16" s="1660"/>
    </row>
    <row r="17" spans="1:8" s="1662" customFormat="1" ht="16.2" customHeight="1">
      <c r="A17" s="1761"/>
      <c r="B17" s="1840">
        <v>1</v>
      </c>
      <c r="C17" s="1841" t="s">
        <v>176</v>
      </c>
      <c r="D17" s="1842"/>
      <c r="E17" s="1843"/>
      <c r="F17" s="1843"/>
      <c r="G17" s="1842"/>
      <c r="H17" s="1842"/>
    </row>
    <row r="18" spans="1:8" s="1662" customFormat="1" ht="16.2" customHeight="1">
      <c r="A18" s="1761"/>
      <c r="B18" s="1844">
        <v>1.0009999999999999</v>
      </c>
      <c r="C18" s="1665" t="s">
        <v>96</v>
      </c>
      <c r="D18" s="1842"/>
      <c r="E18" s="1843"/>
      <c r="F18" s="1843"/>
      <c r="G18" s="1842"/>
      <c r="H18" s="1842"/>
    </row>
    <row r="19" spans="1:8" s="1662" customFormat="1" ht="16.2" customHeight="1">
      <c r="A19" s="1761"/>
      <c r="B19" s="1845">
        <v>60</v>
      </c>
      <c r="C19" s="1841" t="s">
        <v>41</v>
      </c>
      <c r="D19" s="1842"/>
      <c r="E19" s="1843"/>
      <c r="F19" s="1843"/>
      <c r="G19" s="1842"/>
      <c r="H19" s="1842"/>
    </row>
    <row r="20" spans="1:8" s="1662" customFormat="1" ht="16.2" customHeight="1">
      <c r="A20" s="1761"/>
      <c r="B20" s="1846" t="s">
        <v>393</v>
      </c>
      <c r="C20" s="1841" t="s">
        <v>392</v>
      </c>
      <c r="D20" s="1672"/>
      <c r="E20" s="1672">
        <v>3370</v>
      </c>
      <c r="F20" s="1847"/>
      <c r="G20" s="1676">
        <f>SUM(E20:F20)</f>
        <v>3370</v>
      </c>
      <c r="H20" s="1676"/>
    </row>
    <row r="21" spans="1:8" s="1662" customFormat="1" ht="16.2" customHeight="1">
      <c r="A21" s="778" t="s">
        <v>90</v>
      </c>
      <c r="B21" s="1848">
        <v>60</v>
      </c>
      <c r="C21" s="1666" t="s">
        <v>41</v>
      </c>
      <c r="D21" s="1674"/>
      <c r="E21" s="1674">
        <f>SUM(E20:E20)</f>
        <v>3370</v>
      </c>
      <c r="F21" s="1849">
        <f>SUM(F20:F20)</f>
        <v>0</v>
      </c>
      <c r="G21" s="1850">
        <f>SUM(G20:G20)</f>
        <v>3370</v>
      </c>
      <c r="H21" s="1851"/>
    </row>
    <row r="22" spans="1:8" s="1662" customFormat="1" ht="16.2" customHeight="1">
      <c r="A22" s="1761" t="s">
        <v>90</v>
      </c>
      <c r="B22" s="1844">
        <v>1.0009999999999999</v>
      </c>
      <c r="C22" s="1665" t="s">
        <v>96</v>
      </c>
      <c r="D22" s="1852"/>
      <c r="E22" s="1853">
        <f>E21</f>
        <v>3370</v>
      </c>
      <c r="F22" s="1849">
        <f>F21</f>
        <v>0</v>
      </c>
      <c r="G22" s="1852">
        <f t="shared" ref="G22:G23" si="0">G21</f>
        <v>3370</v>
      </c>
      <c r="H22" s="1854"/>
    </row>
    <row r="23" spans="1:8" s="1662" customFormat="1" ht="16.2" customHeight="1">
      <c r="A23" s="1761" t="s">
        <v>90</v>
      </c>
      <c r="B23" s="1840">
        <v>1</v>
      </c>
      <c r="C23" s="1841" t="s">
        <v>176</v>
      </c>
      <c r="D23" s="1855"/>
      <c r="E23" s="1856">
        <f>E22</f>
        <v>3370</v>
      </c>
      <c r="F23" s="1857">
        <f t="shared" ref="F23" si="1">F22</f>
        <v>0</v>
      </c>
      <c r="G23" s="1856">
        <f t="shared" si="0"/>
        <v>3370</v>
      </c>
      <c r="H23" s="1858"/>
    </row>
    <row r="24" spans="1:8" s="1662" customFormat="1" ht="16.2" customHeight="1">
      <c r="A24" s="1859" t="s">
        <v>90</v>
      </c>
      <c r="B24" s="1860">
        <v>2230</v>
      </c>
      <c r="C24" s="1861" t="s">
        <v>553</v>
      </c>
      <c r="D24" s="1855"/>
      <c r="E24" s="1856">
        <f t="shared" ref="E24:G24" si="2">E23</f>
        <v>3370</v>
      </c>
      <c r="F24" s="1862">
        <f t="shared" si="2"/>
        <v>0</v>
      </c>
      <c r="G24" s="1855">
        <f t="shared" si="2"/>
        <v>3370</v>
      </c>
      <c r="H24" s="1858"/>
    </row>
    <row r="25" spans="1:8" s="1662" customFormat="1" ht="16.2" customHeight="1">
      <c r="A25" s="1863" t="s">
        <v>90</v>
      </c>
      <c r="B25" s="1864"/>
      <c r="C25" s="1683" t="s">
        <v>94</v>
      </c>
      <c r="D25" s="1865"/>
      <c r="E25" s="1866">
        <f>E24</f>
        <v>3370</v>
      </c>
      <c r="F25" s="1867">
        <f>F24</f>
        <v>0</v>
      </c>
      <c r="G25" s="1865">
        <f>G24</f>
        <v>3370</v>
      </c>
      <c r="H25" s="1868"/>
    </row>
    <row r="26" spans="1:8" s="1662" customFormat="1" ht="16.2" customHeight="1">
      <c r="A26" s="1863" t="s">
        <v>90</v>
      </c>
      <c r="B26" s="1864"/>
      <c r="C26" s="1683" t="s">
        <v>91</v>
      </c>
      <c r="D26" s="1862"/>
      <c r="E26" s="1869">
        <f t="shared" ref="E26:G26" si="3">E25</f>
        <v>3370</v>
      </c>
      <c r="F26" s="1862">
        <f t="shared" si="3"/>
        <v>0</v>
      </c>
      <c r="G26" s="1670">
        <f t="shared" si="3"/>
        <v>3370</v>
      </c>
      <c r="H26" s="1847"/>
    </row>
    <row r="27" spans="1:8" s="281" customFormat="1" ht="15" customHeight="1">
      <c r="A27" s="1481"/>
      <c r="B27" s="1482"/>
      <c r="C27" s="1483"/>
      <c r="D27" s="385"/>
      <c r="E27" s="386"/>
      <c r="F27" s="385"/>
      <c r="G27" s="356"/>
      <c r="H27" s="357"/>
    </row>
    <row r="28" spans="1:8" s="116" customFormat="1" ht="15" customHeight="1">
      <c r="A28" s="183" t="s">
        <v>834</v>
      </c>
      <c r="C28" s="183"/>
      <c r="D28" s="183"/>
      <c r="E28" s="183"/>
      <c r="F28" s="183"/>
      <c r="G28" s="183"/>
      <c r="H28" s="1464"/>
    </row>
    <row r="29" spans="1:8">
      <c r="A29" s="105"/>
      <c r="B29" s="93"/>
      <c r="C29" s="94"/>
      <c r="D29" s="125"/>
      <c r="E29" s="125"/>
      <c r="F29" s="125"/>
      <c r="G29" s="125"/>
      <c r="H29" s="125"/>
    </row>
    <row r="30" spans="1:8">
      <c r="A30" s="105"/>
      <c r="B30" s="93"/>
      <c r="C30" s="94"/>
      <c r="D30" s="125"/>
      <c r="E30" s="125"/>
      <c r="F30" s="125"/>
      <c r="G30" s="125"/>
      <c r="H30" s="125"/>
    </row>
    <row r="31" spans="1:8">
      <c r="C31" s="116"/>
      <c r="D31" s="2126"/>
      <c r="E31" s="623"/>
      <c r="F31" s="2126"/>
      <c r="G31" s="623"/>
      <c r="H31" s="623"/>
    </row>
    <row r="32" spans="1:8">
      <c r="C32" s="116"/>
      <c r="D32" s="125"/>
      <c r="E32" s="125"/>
      <c r="F32" s="151"/>
      <c r="G32" s="151"/>
      <c r="H32" s="247"/>
    </row>
    <row r="33" spans="1:8">
      <c r="C33" s="139"/>
      <c r="D33" s="125"/>
      <c r="E33" s="125"/>
      <c r="F33" s="244"/>
      <c r="G33" s="244"/>
      <c r="H33" s="152"/>
    </row>
    <row r="34" spans="1:8">
      <c r="C34" s="221"/>
      <c r="F34" s="106"/>
      <c r="G34" s="106"/>
      <c r="H34" s="106"/>
    </row>
    <row r="35" spans="1:8">
      <c r="C35" s="221"/>
      <c r="F35" s="106"/>
      <c r="G35" s="106"/>
      <c r="H35" s="106"/>
    </row>
    <row r="36" spans="1:8">
      <c r="C36" s="221"/>
      <c r="F36" s="106"/>
      <c r="G36" s="106"/>
      <c r="H36" s="106"/>
    </row>
    <row r="37" spans="1:8">
      <c r="C37" s="221"/>
      <c r="F37" s="106"/>
      <c r="G37" s="106"/>
      <c r="H37" s="106"/>
    </row>
    <row r="38" spans="1:8">
      <c r="C38" s="221"/>
      <c r="F38" s="106"/>
      <c r="G38" s="106"/>
      <c r="H38" s="106"/>
    </row>
    <row r="39" spans="1:8">
      <c r="C39" s="221"/>
      <c r="F39" s="106"/>
      <c r="G39" s="106"/>
      <c r="H39" s="106"/>
    </row>
    <row r="40" spans="1:8">
      <c r="C40" s="221"/>
      <c r="F40" s="106"/>
      <c r="G40" s="106"/>
      <c r="H40" s="106"/>
    </row>
    <row r="41" spans="1:8">
      <c r="F41" s="106"/>
      <c r="G41" s="106"/>
      <c r="H41" s="106"/>
    </row>
    <row r="42" spans="1:8">
      <c r="F42" s="106"/>
      <c r="G42" s="106"/>
      <c r="H42" s="106"/>
    </row>
    <row r="44" spans="1:8">
      <c r="A44" s="105"/>
      <c r="B44" s="93"/>
      <c r="C44" s="116"/>
    </row>
    <row r="45" spans="1:8" ht="11.4" customHeight="1">
      <c r="A45" s="892"/>
      <c r="B45" s="637"/>
      <c r="C45" s="95"/>
      <c r="D45" s="892"/>
    </row>
    <row r="46" spans="1:8">
      <c r="A46" s="105"/>
      <c r="B46" s="93"/>
      <c r="C46" s="116"/>
    </row>
    <row r="47" spans="1:8">
      <c r="A47" s="105"/>
      <c r="B47" s="892"/>
      <c r="C47" s="95"/>
    </row>
    <row r="48" spans="1:8">
      <c r="A48" s="105"/>
      <c r="B48" s="892"/>
      <c r="C48" s="95"/>
    </row>
    <row r="49" spans="1:3">
      <c r="A49" s="105"/>
      <c r="B49" s="892"/>
      <c r="C49" s="95"/>
    </row>
    <row r="50" spans="1:3">
      <c r="A50" s="105"/>
      <c r="B50" s="93"/>
      <c r="C50" s="95"/>
    </row>
    <row r="51" spans="1:3">
      <c r="A51" s="105"/>
      <c r="B51" s="93"/>
      <c r="C51" s="116"/>
    </row>
    <row r="52" spans="1:3">
      <c r="A52" s="105"/>
      <c r="B52" s="93"/>
      <c r="C52" s="95"/>
    </row>
  </sheetData>
  <mergeCells count="4">
    <mergeCell ref="A1:G1"/>
    <mergeCell ref="A2:G2"/>
    <mergeCell ref="A3:G3"/>
    <mergeCell ref="B4:G4"/>
  </mergeCells>
  <printOptions horizontalCentered="1"/>
  <pageMargins left="0.78740157480314965" right="0.78740157480314965" top="0.78740157480314965" bottom="4.0551181102362204" header="0" footer="3.5433070866141736"/>
  <pageSetup paperSize="9" scale="95" firstPageNumber="33" orientation="portrait" blackAndWhite="1" useFirstPageNumber="1" r:id="rId1"/>
  <headerFooter alignWithMargins="0">
    <oddHeader xml:space="preserve">&amp;C   </oddHeader>
    <oddFooter>&amp;C&amp;"Times New Roman,Bold" &amp;P</oddFooter>
  </headerFooter>
  <rowBreaks count="1" manualBreakCount="1">
    <brk id="28" max="7" man="1"/>
  </rowBreaks>
</worksheet>
</file>

<file path=xl/worksheets/sheet21.xml><?xml version="1.0" encoding="utf-8"?>
<worksheet xmlns="http://schemas.openxmlformats.org/spreadsheetml/2006/main" xmlns:r="http://schemas.openxmlformats.org/officeDocument/2006/relationships">
  <sheetPr syncVertical="1" syncRef="B1" transitionEvaluation="1" codeName="Sheet22">
    <tabColor rgb="FFFFFF00"/>
  </sheetPr>
  <dimension ref="A1:H114"/>
  <sheetViews>
    <sheetView view="pageBreakPreview" topLeftCell="B1" zoomScaleSheetLayoutView="100" workbookViewId="0">
      <selection activeCell="I1" sqref="I1:AE1048576"/>
    </sheetView>
  </sheetViews>
  <sheetFormatPr defaultColWidth="12.44140625" defaultRowHeight="13.2"/>
  <cols>
    <col min="1" max="1" width="6.44140625" style="218" customWidth="1"/>
    <col min="2" max="2" width="8.109375" style="109" customWidth="1"/>
    <col min="3" max="3" width="34.5546875" style="91" customWidth="1"/>
    <col min="4" max="4" width="8.6640625" style="106" customWidth="1"/>
    <col min="5" max="5" width="9.44140625" style="106" customWidth="1"/>
    <col min="6" max="6" width="11.33203125" style="91" customWidth="1"/>
    <col min="7" max="7" width="9.6640625" style="91" customWidth="1"/>
    <col min="8" max="8" width="3.109375" style="91" customWidth="1"/>
    <col min="9" max="9" width="7.5546875" style="91" customWidth="1"/>
    <col min="10" max="10" width="8.44140625" style="91" customWidth="1"/>
    <col min="11" max="11" width="11.33203125" style="91" bestFit="1" customWidth="1"/>
    <col min="12" max="16384" width="12.44140625" style="91"/>
  </cols>
  <sheetData>
    <row r="1" spans="1:8">
      <c r="A1" s="2209" t="s">
        <v>67</v>
      </c>
      <c r="B1" s="2209"/>
      <c r="C1" s="2209"/>
      <c r="D1" s="2209"/>
      <c r="E1" s="2209"/>
      <c r="F1" s="2209"/>
      <c r="G1" s="2209"/>
      <c r="H1" s="899"/>
    </row>
    <row r="2" spans="1:8">
      <c r="A2" s="2209" t="s">
        <v>68</v>
      </c>
      <c r="B2" s="2209"/>
      <c r="C2" s="2209"/>
      <c r="D2" s="2209"/>
      <c r="E2" s="2209"/>
      <c r="F2" s="2209"/>
      <c r="G2" s="2209"/>
      <c r="H2" s="899"/>
    </row>
    <row r="3" spans="1:8" ht="15" customHeight="1">
      <c r="A3" s="2205" t="s">
        <v>742</v>
      </c>
      <c r="B3" s="2205"/>
      <c r="C3" s="2205"/>
      <c r="D3" s="2205"/>
      <c r="E3" s="2205"/>
      <c r="F3" s="2205"/>
      <c r="G3" s="2205"/>
      <c r="H3" s="903"/>
    </row>
    <row r="4" spans="1:8" ht="13.8">
      <c r="A4" s="37"/>
      <c r="B4" s="2174"/>
      <c r="C4" s="2174"/>
      <c r="D4" s="2174"/>
      <c r="E4" s="2174"/>
      <c r="F4" s="2174"/>
      <c r="G4" s="2174"/>
      <c r="H4" s="887"/>
    </row>
    <row r="5" spans="1:8" s="240" customFormat="1" ht="14.4" customHeight="1">
      <c r="A5" s="807"/>
      <c r="B5" s="1897"/>
      <c r="C5" s="1897"/>
      <c r="D5" s="1876"/>
      <c r="E5" s="1877" t="s">
        <v>28</v>
      </c>
      <c r="F5" s="1877" t="s">
        <v>29</v>
      </c>
      <c r="G5" s="1877" t="s">
        <v>167</v>
      </c>
      <c r="H5" s="1878"/>
    </row>
    <row r="6" spans="1:8" ht="13.2" customHeight="1">
      <c r="A6" s="37"/>
      <c r="B6" s="45" t="s">
        <v>30</v>
      </c>
      <c r="C6" s="33" t="s">
        <v>31</v>
      </c>
      <c r="D6" s="42" t="s">
        <v>91</v>
      </c>
      <c r="E6" s="35">
        <v>1384080</v>
      </c>
      <c r="F6" s="35">
        <v>250200</v>
      </c>
      <c r="G6" s="35">
        <f>SUM(E6:F6)</f>
        <v>1634280</v>
      </c>
      <c r="H6" s="35"/>
    </row>
    <row r="7" spans="1:8" ht="13.2" customHeight="1">
      <c r="A7" s="37"/>
      <c r="B7" s="41" t="s">
        <v>32</v>
      </c>
      <c r="C7" s="43" t="s">
        <v>33</v>
      </c>
      <c r="D7" s="44"/>
      <c r="E7" s="36"/>
      <c r="F7" s="36"/>
      <c r="G7" s="36"/>
      <c r="H7" s="36"/>
    </row>
    <row r="8" spans="1:8" ht="13.2" customHeight="1">
      <c r="A8" s="37"/>
      <c r="B8" s="41"/>
      <c r="C8" s="43" t="s">
        <v>163</v>
      </c>
      <c r="D8" s="44" t="s">
        <v>91</v>
      </c>
      <c r="E8" s="36">
        <f>G55</f>
        <v>1104002</v>
      </c>
      <c r="F8" s="625">
        <f>G78</f>
        <v>108178</v>
      </c>
      <c r="G8" s="36">
        <f>SUM(E8:F8)</f>
        <v>1212180</v>
      </c>
      <c r="H8" s="36"/>
    </row>
    <row r="9" spans="1:8" ht="13.2" customHeight="1">
      <c r="A9" s="37"/>
      <c r="B9" s="45" t="s">
        <v>90</v>
      </c>
      <c r="C9" s="33" t="s">
        <v>47</v>
      </c>
      <c r="D9" s="46" t="s">
        <v>91</v>
      </c>
      <c r="E9" s="47">
        <f>SUM(E6:E8)</f>
        <v>2488082</v>
      </c>
      <c r="F9" s="47">
        <f>SUM(F6:F8)</f>
        <v>358378</v>
      </c>
      <c r="G9" s="47">
        <f>SUM(E9:F9)</f>
        <v>2846460</v>
      </c>
      <c r="H9" s="35"/>
    </row>
    <row r="10" spans="1:8" ht="7.95" customHeight="1">
      <c r="A10" s="37"/>
      <c r="B10" s="41"/>
      <c r="C10" s="33"/>
      <c r="D10" s="34"/>
      <c r="E10" s="34"/>
      <c r="F10" s="42"/>
      <c r="G10" s="34"/>
      <c r="H10" s="34"/>
    </row>
    <row r="11" spans="1:8" ht="13.2" customHeight="1">
      <c r="A11" s="37"/>
      <c r="B11" s="45" t="s">
        <v>48</v>
      </c>
      <c r="C11" s="33" t="s">
        <v>49</v>
      </c>
      <c r="D11" s="33"/>
      <c r="E11" s="33"/>
      <c r="F11" s="48"/>
      <c r="G11" s="33"/>
      <c r="H11" s="33"/>
    </row>
    <row r="12" spans="1:8" s="1" customFormat="1" ht="13.8" thickBot="1">
      <c r="A12" s="49"/>
      <c r="B12" s="595"/>
      <c r="C12" s="588"/>
      <c r="D12" s="588"/>
      <c r="E12" s="588"/>
      <c r="F12" s="588"/>
      <c r="G12" s="588" t="s">
        <v>155</v>
      </c>
      <c r="H12" s="636"/>
    </row>
    <row r="13" spans="1:8" s="1" customFormat="1" ht="14.4" thickTop="1" thickBot="1">
      <c r="A13" s="49"/>
      <c r="B13" s="282"/>
      <c r="C13" s="282" t="s">
        <v>50</v>
      </c>
      <c r="D13" s="282"/>
      <c r="E13" s="282"/>
      <c r="F13" s="282"/>
      <c r="G13" s="50" t="s">
        <v>167</v>
      </c>
      <c r="H13" s="36"/>
    </row>
    <row r="14" spans="1:8" s="1" customFormat="1" ht="10.199999999999999" customHeight="1" thickTop="1">
      <c r="A14" s="38"/>
      <c r="B14" s="3"/>
      <c r="C14" s="823"/>
      <c r="D14" s="5"/>
      <c r="E14" s="815"/>
      <c r="F14" s="815"/>
      <c r="G14" s="5"/>
      <c r="H14" s="5"/>
    </row>
    <row r="15" spans="1:8" ht="14.1" customHeight="1">
      <c r="C15" s="137" t="s">
        <v>94</v>
      </c>
      <c r="D15" s="198"/>
      <c r="E15" s="333"/>
      <c r="F15" s="333"/>
      <c r="G15" s="198"/>
      <c r="H15" s="198"/>
    </row>
    <row r="16" spans="1:8" ht="14.1" customHeight="1">
      <c r="A16" s="218" t="s">
        <v>95</v>
      </c>
      <c r="B16" s="208">
        <v>2029</v>
      </c>
      <c r="C16" s="137" t="s">
        <v>554</v>
      </c>
      <c r="E16" s="865"/>
      <c r="F16" s="865"/>
      <c r="G16" s="106"/>
      <c r="H16" s="106"/>
    </row>
    <row r="17" spans="1:8" ht="13.95" customHeight="1">
      <c r="B17" s="931">
        <v>1E-3</v>
      </c>
      <c r="C17" s="137" t="s">
        <v>96</v>
      </c>
      <c r="E17" s="865"/>
      <c r="F17" s="865"/>
      <c r="G17" s="106"/>
      <c r="H17" s="106"/>
    </row>
    <row r="18" spans="1:8" ht="13.95" customHeight="1">
      <c r="B18" s="1074">
        <v>0.44</v>
      </c>
      <c r="C18" s="138" t="s">
        <v>97</v>
      </c>
      <c r="E18" s="865"/>
      <c r="F18" s="2066"/>
      <c r="G18" s="106"/>
      <c r="H18" s="106"/>
    </row>
    <row r="19" spans="1:8" ht="13.95" customHeight="1">
      <c r="A19" s="105"/>
      <c r="B19" s="129" t="s">
        <v>433</v>
      </c>
      <c r="C19" s="910" t="s">
        <v>158</v>
      </c>
      <c r="D19" s="290"/>
      <c r="E19" s="290">
        <v>4000</v>
      </c>
      <c r="F19" s="1362"/>
      <c r="G19" s="290">
        <f>SUM(E19:F19)</f>
        <v>4000</v>
      </c>
      <c r="H19" s="284" t="s">
        <v>330</v>
      </c>
    </row>
    <row r="20" spans="1:8" ht="13.95" customHeight="1">
      <c r="A20" s="105" t="s">
        <v>90</v>
      </c>
      <c r="B20" s="1075">
        <v>0.44</v>
      </c>
      <c r="C20" s="910" t="s">
        <v>97</v>
      </c>
      <c r="D20" s="141"/>
      <c r="E20" s="290">
        <f>SUM(E19:E19)</f>
        <v>4000</v>
      </c>
      <c r="F20" s="1362">
        <f>SUM(F19:F19)</f>
        <v>0</v>
      </c>
      <c r="G20" s="141">
        <f>SUM(G19:G19)</f>
        <v>4000</v>
      </c>
      <c r="H20" s="122"/>
    </row>
    <row r="21" spans="1:8" ht="13.95" customHeight="1">
      <c r="A21" s="105" t="s">
        <v>90</v>
      </c>
      <c r="B21" s="124">
        <v>1E-3</v>
      </c>
      <c r="C21" s="101" t="s">
        <v>96</v>
      </c>
      <c r="D21" s="1000"/>
      <c r="E21" s="287">
        <f>E20</f>
        <v>4000</v>
      </c>
      <c r="F21" s="1439">
        <f>F20</f>
        <v>0</v>
      </c>
      <c r="G21" s="1000">
        <f t="shared" ref="G21:G22" si="0">G20</f>
        <v>4000</v>
      </c>
      <c r="H21" s="122"/>
    </row>
    <row r="22" spans="1:8" ht="14.1" customHeight="1">
      <c r="A22" s="105" t="s">
        <v>90</v>
      </c>
      <c r="B22" s="100">
        <v>2029</v>
      </c>
      <c r="C22" s="101" t="s">
        <v>554</v>
      </c>
      <c r="D22" s="141"/>
      <c r="E22" s="290">
        <f>E21</f>
        <v>4000</v>
      </c>
      <c r="F22" s="1362">
        <f t="shared" ref="F22" si="1">F21</f>
        <v>0</v>
      </c>
      <c r="G22" s="290">
        <f t="shared" si="0"/>
        <v>4000</v>
      </c>
      <c r="H22" s="122"/>
    </row>
    <row r="23" spans="1:8" ht="14.1" customHeight="1">
      <c r="A23" s="105"/>
      <c r="B23" s="100"/>
      <c r="C23" s="101"/>
      <c r="D23" s="122"/>
      <c r="E23" s="284"/>
      <c r="F23" s="1836"/>
      <c r="G23" s="284"/>
      <c r="H23" s="122"/>
    </row>
    <row r="24" spans="1:8" ht="14.1" customHeight="1">
      <c r="A24" s="105" t="s">
        <v>95</v>
      </c>
      <c r="B24" s="100">
        <v>2052</v>
      </c>
      <c r="C24" s="101" t="s">
        <v>454</v>
      </c>
      <c r="D24" s="98"/>
      <c r="E24" s="815"/>
      <c r="F24" s="2067"/>
      <c r="G24" s="98"/>
      <c r="H24" s="98"/>
    </row>
    <row r="25" spans="1:8" ht="14.1" customHeight="1">
      <c r="A25" s="105"/>
      <c r="B25" s="124">
        <v>0.09</v>
      </c>
      <c r="C25" s="101" t="s">
        <v>426</v>
      </c>
      <c r="D25" s="98"/>
      <c r="E25" s="815"/>
      <c r="F25" s="2067"/>
      <c r="G25" s="98"/>
      <c r="H25" s="98"/>
    </row>
    <row r="26" spans="1:8" ht="14.1" customHeight="1">
      <c r="A26" s="105"/>
      <c r="B26" s="93">
        <v>23</v>
      </c>
      <c r="C26" s="910" t="s">
        <v>555</v>
      </c>
      <c r="D26" s="136"/>
      <c r="E26" s="767"/>
      <c r="F26" s="638"/>
      <c r="G26" s="136"/>
      <c r="H26" s="136"/>
    </row>
    <row r="27" spans="1:8" ht="14.1" customHeight="1">
      <c r="A27" s="105"/>
      <c r="B27" s="129" t="s">
        <v>556</v>
      </c>
      <c r="C27" s="910" t="s">
        <v>392</v>
      </c>
      <c r="D27" s="122"/>
      <c r="E27" s="284">
        <v>902</v>
      </c>
      <c r="F27" s="1836"/>
      <c r="G27" s="98">
        <f>SUM(E27:F27)</f>
        <v>902</v>
      </c>
      <c r="H27" s="98" t="s">
        <v>332</v>
      </c>
    </row>
    <row r="28" spans="1:8" ht="14.1" customHeight="1">
      <c r="A28" s="105" t="s">
        <v>90</v>
      </c>
      <c r="B28" s="93">
        <v>23</v>
      </c>
      <c r="C28" s="1563" t="s">
        <v>555</v>
      </c>
      <c r="D28" s="1000"/>
      <c r="E28" s="287">
        <f>SUM(E27:E27)</f>
        <v>902</v>
      </c>
      <c r="F28" s="1439">
        <f>SUM(F27:F27)</f>
        <v>0</v>
      </c>
      <c r="G28" s="1000">
        <f>SUM(G27:G27)</f>
        <v>902</v>
      </c>
      <c r="H28" s="122"/>
    </row>
    <row r="29" spans="1:8" ht="14.1" customHeight="1">
      <c r="A29" s="105" t="s">
        <v>90</v>
      </c>
      <c r="B29" s="124">
        <v>0.09</v>
      </c>
      <c r="C29" s="101" t="s">
        <v>426</v>
      </c>
      <c r="D29" s="1000"/>
      <c r="E29" s="287">
        <f>E28</f>
        <v>902</v>
      </c>
      <c r="F29" s="1439">
        <f>F28</f>
        <v>0</v>
      </c>
      <c r="G29" s="1000">
        <f t="shared" ref="G29:G30" si="2">G28</f>
        <v>902</v>
      </c>
      <c r="H29" s="122"/>
    </row>
    <row r="30" spans="1:8">
      <c r="A30" s="105" t="s">
        <v>90</v>
      </c>
      <c r="B30" s="100">
        <v>2052</v>
      </c>
      <c r="C30" s="101" t="s">
        <v>454</v>
      </c>
      <c r="D30" s="140"/>
      <c r="E30" s="927">
        <f>E29</f>
        <v>902</v>
      </c>
      <c r="F30" s="2061">
        <f>F29</f>
        <v>0</v>
      </c>
      <c r="G30" s="140">
        <f t="shared" si="2"/>
        <v>902</v>
      </c>
      <c r="H30" s="98"/>
    </row>
    <row r="31" spans="1:8" ht="14.1" customHeight="1">
      <c r="A31" s="105"/>
      <c r="B31" s="100"/>
      <c r="C31" s="101"/>
      <c r="D31" s="122"/>
      <c r="E31" s="284"/>
      <c r="F31" s="1836"/>
      <c r="G31" s="284"/>
      <c r="H31" s="122"/>
    </row>
    <row r="32" spans="1:8" ht="14.1" customHeight="1">
      <c r="A32" s="105"/>
      <c r="B32" s="100">
        <v>2053</v>
      </c>
      <c r="C32" s="101" t="s">
        <v>557</v>
      </c>
      <c r="D32" s="122"/>
      <c r="E32" s="284"/>
      <c r="F32" s="1836"/>
      <c r="G32" s="284"/>
      <c r="H32" s="122"/>
    </row>
    <row r="33" spans="1:8" ht="14.1" customHeight="1">
      <c r="A33" s="105"/>
      <c r="B33" s="124">
        <v>9.4E-2</v>
      </c>
      <c r="C33" s="101" t="s">
        <v>558</v>
      </c>
      <c r="D33" s="122"/>
      <c r="E33" s="284"/>
      <c r="F33" s="1836"/>
      <c r="G33" s="284"/>
      <c r="H33" s="122"/>
    </row>
    <row r="34" spans="1:8" ht="14.1" customHeight="1">
      <c r="A34" s="105"/>
      <c r="B34" s="93">
        <v>60</v>
      </c>
      <c r="C34" s="1563" t="s">
        <v>559</v>
      </c>
      <c r="D34" s="122"/>
      <c r="E34" s="284"/>
      <c r="F34" s="1836"/>
      <c r="G34" s="284"/>
      <c r="H34" s="122"/>
    </row>
    <row r="35" spans="1:8" ht="13.95" customHeight="1">
      <c r="A35" s="105"/>
      <c r="B35" s="93">
        <v>50</v>
      </c>
      <c r="C35" s="1563" t="s">
        <v>423</v>
      </c>
      <c r="D35" s="122"/>
      <c r="E35" s="284"/>
      <c r="F35" s="1836"/>
      <c r="G35" s="284"/>
      <c r="H35" s="122"/>
    </row>
    <row r="36" spans="1:8" ht="14.1" customHeight="1">
      <c r="A36" s="105"/>
      <c r="B36" s="129" t="s">
        <v>560</v>
      </c>
      <c r="C36" s="1563" t="s">
        <v>157</v>
      </c>
      <c r="D36" s="141"/>
      <c r="E36" s="290">
        <v>500</v>
      </c>
      <c r="F36" s="1362"/>
      <c r="G36" s="290">
        <f>SUM(E36:F36)</f>
        <v>500</v>
      </c>
      <c r="H36" s="122" t="s">
        <v>340</v>
      </c>
    </row>
    <row r="37" spans="1:8" ht="14.1" customHeight="1">
      <c r="A37" s="105" t="s">
        <v>90</v>
      </c>
      <c r="B37" s="93">
        <v>50</v>
      </c>
      <c r="C37" s="1563" t="s">
        <v>423</v>
      </c>
      <c r="D37" s="141"/>
      <c r="E37" s="290">
        <f>E36</f>
        <v>500</v>
      </c>
      <c r="F37" s="1362">
        <f t="shared" ref="F37:G39" si="3">F36</f>
        <v>0</v>
      </c>
      <c r="G37" s="290">
        <f t="shared" si="3"/>
        <v>500</v>
      </c>
      <c r="H37" s="122"/>
    </row>
    <row r="38" spans="1:8" ht="14.1" customHeight="1">
      <c r="A38" s="105" t="s">
        <v>90</v>
      </c>
      <c r="B38" s="93">
        <v>60</v>
      </c>
      <c r="C38" s="1563" t="s">
        <v>559</v>
      </c>
      <c r="D38" s="141"/>
      <c r="E38" s="290">
        <f>E37</f>
        <v>500</v>
      </c>
      <c r="F38" s="1362">
        <f t="shared" si="3"/>
        <v>0</v>
      </c>
      <c r="G38" s="290">
        <f t="shared" si="3"/>
        <v>500</v>
      </c>
      <c r="H38" s="122"/>
    </row>
    <row r="39" spans="1:8" ht="14.1" customHeight="1">
      <c r="A39" s="105" t="s">
        <v>90</v>
      </c>
      <c r="B39" s="124">
        <v>9.4E-2</v>
      </c>
      <c r="C39" s="101" t="s">
        <v>558</v>
      </c>
      <c r="D39" s="141"/>
      <c r="E39" s="290">
        <f>E38</f>
        <v>500</v>
      </c>
      <c r="F39" s="1362">
        <f t="shared" si="3"/>
        <v>0</v>
      </c>
      <c r="G39" s="290">
        <f t="shared" si="3"/>
        <v>500</v>
      </c>
      <c r="H39" s="122"/>
    </row>
    <row r="40" spans="1:8" ht="14.1" customHeight="1">
      <c r="A40" s="142" t="s">
        <v>90</v>
      </c>
      <c r="B40" s="117">
        <v>2053</v>
      </c>
      <c r="C40" s="108" t="s">
        <v>557</v>
      </c>
      <c r="D40" s="1000"/>
      <c r="E40" s="287">
        <f>E39</f>
        <v>500</v>
      </c>
      <c r="F40" s="1439">
        <f t="shared" ref="F40:G40" si="4">F39</f>
        <v>0</v>
      </c>
      <c r="G40" s="287">
        <f t="shared" si="4"/>
        <v>500</v>
      </c>
      <c r="H40" s="122"/>
    </row>
    <row r="41" spans="1:8" ht="7.2" customHeight="1">
      <c r="A41" s="105"/>
      <c r="B41" s="100"/>
      <c r="C41" s="101"/>
      <c r="D41" s="122"/>
      <c r="E41" s="284"/>
      <c r="F41" s="1836"/>
      <c r="G41" s="284"/>
      <c r="H41" s="122"/>
    </row>
    <row r="42" spans="1:8" ht="15" customHeight="1">
      <c r="A42" s="105" t="s">
        <v>95</v>
      </c>
      <c r="B42" s="100">
        <v>2245</v>
      </c>
      <c r="C42" s="101" t="s">
        <v>562</v>
      </c>
      <c r="D42" s="104"/>
      <c r="E42" s="865"/>
      <c r="F42" s="2066"/>
      <c r="G42" s="104"/>
      <c r="H42" s="104"/>
    </row>
    <row r="43" spans="1:8" ht="15" customHeight="1">
      <c r="A43" s="105"/>
      <c r="B43" s="123">
        <v>2</v>
      </c>
      <c r="C43" s="910" t="s">
        <v>563</v>
      </c>
      <c r="D43" s="104"/>
      <c r="E43" s="865"/>
      <c r="F43" s="2066"/>
      <c r="G43" s="104"/>
      <c r="H43" s="104"/>
    </row>
    <row r="44" spans="1:8" ht="15" customHeight="1">
      <c r="A44" s="105"/>
      <c r="B44" s="124">
        <v>2.8</v>
      </c>
      <c r="C44" s="1080" t="s">
        <v>42</v>
      </c>
      <c r="D44" s="122"/>
      <c r="E44" s="284"/>
      <c r="F44" s="1836"/>
      <c r="G44" s="98"/>
      <c r="H44" s="98"/>
    </row>
    <row r="45" spans="1:8" ht="15" customHeight="1">
      <c r="A45" s="93" t="s">
        <v>334</v>
      </c>
      <c r="B45" s="129" t="s">
        <v>395</v>
      </c>
      <c r="C45" s="130" t="s">
        <v>934</v>
      </c>
      <c r="D45" s="141"/>
      <c r="E45" s="290">
        <v>549300</v>
      </c>
      <c r="F45" s="1362"/>
      <c r="G45" s="141">
        <f>SUM(E45:F45)</f>
        <v>549300</v>
      </c>
      <c r="H45" s="122" t="s">
        <v>338</v>
      </c>
    </row>
    <row r="46" spans="1:8" ht="15" customHeight="1">
      <c r="A46" s="105" t="s">
        <v>90</v>
      </c>
      <c r="B46" s="124">
        <v>2.8</v>
      </c>
      <c r="C46" s="1080" t="s">
        <v>42</v>
      </c>
      <c r="D46" s="1000"/>
      <c r="E46" s="287">
        <f>SUM(E45:E45)</f>
        <v>549300</v>
      </c>
      <c r="F46" s="1439">
        <f>SUM(F45:F45)</f>
        <v>0</v>
      </c>
      <c r="G46" s="287">
        <f>SUM(G45:G45)</f>
        <v>549300</v>
      </c>
      <c r="H46" s="122"/>
    </row>
    <row r="47" spans="1:8" ht="15" customHeight="1">
      <c r="A47" s="105" t="s">
        <v>90</v>
      </c>
      <c r="B47" s="123">
        <v>2</v>
      </c>
      <c r="C47" s="130" t="s">
        <v>563</v>
      </c>
      <c r="D47" s="140"/>
      <c r="E47" s="927">
        <f>E46</f>
        <v>549300</v>
      </c>
      <c r="F47" s="2061">
        <f t="shared" ref="F47:G47" si="5">F46</f>
        <v>0</v>
      </c>
      <c r="G47" s="927">
        <f t="shared" si="5"/>
        <v>549300</v>
      </c>
      <c r="H47" s="98"/>
    </row>
    <row r="48" spans="1:8" ht="13.95" customHeight="1">
      <c r="A48" s="105"/>
      <c r="B48" s="123"/>
      <c r="C48" s="130"/>
      <c r="D48" s="122"/>
      <c r="E48" s="286"/>
      <c r="F48" s="1836"/>
      <c r="G48" s="122"/>
      <c r="H48" s="122"/>
    </row>
    <row r="49" spans="1:8">
      <c r="A49" s="105"/>
      <c r="B49" s="123">
        <v>5</v>
      </c>
      <c r="C49" s="130" t="s">
        <v>564</v>
      </c>
      <c r="D49" s="122"/>
      <c r="E49" s="286"/>
      <c r="F49" s="1836"/>
      <c r="G49" s="122"/>
      <c r="H49" s="122"/>
    </row>
    <row r="50" spans="1:8" ht="30" customHeight="1">
      <c r="A50" s="105"/>
      <c r="B50" s="124">
        <v>5.101</v>
      </c>
      <c r="C50" s="1080" t="s">
        <v>565</v>
      </c>
      <c r="D50" s="122"/>
      <c r="E50" s="284"/>
      <c r="F50" s="1836"/>
      <c r="G50" s="284"/>
      <c r="H50" s="284"/>
    </row>
    <row r="51" spans="1:8" ht="30" customHeight="1">
      <c r="A51" s="105"/>
      <c r="B51" s="129" t="s">
        <v>455</v>
      </c>
      <c r="C51" s="130" t="s">
        <v>566</v>
      </c>
      <c r="D51" s="122"/>
      <c r="E51" s="284">
        <v>549300</v>
      </c>
      <c r="F51" s="1836"/>
      <c r="G51" s="122">
        <f>SUM(E51:F51)</f>
        <v>549300</v>
      </c>
      <c r="H51" s="122" t="s">
        <v>338</v>
      </c>
    </row>
    <row r="52" spans="1:8" ht="30" customHeight="1">
      <c r="A52" s="105" t="s">
        <v>90</v>
      </c>
      <c r="B52" s="124">
        <v>5.101</v>
      </c>
      <c r="C52" s="1080" t="s">
        <v>567</v>
      </c>
      <c r="D52" s="1000"/>
      <c r="E52" s="287">
        <f>E51</f>
        <v>549300</v>
      </c>
      <c r="F52" s="1439">
        <f t="shared" ref="F52:G52" si="6">F51</f>
        <v>0</v>
      </c>
      <c r="G52" s="287">
        <f t="shared" si="6"/>
        <v>549300</v>
      </c>
      <c r="H52" s="122"/>
    </row>
    <row r="53" spans="1:8" ht="14.1" customHeight="1">
      <c r="A53" s="105" t="s">
        <v>90</v>
      </c>
      <c r="B53" s="123">
        <v>5</v>
      </c>
      <c r="C53" s="130" t="s">
        <v>564</v>
      </c>
      <c r="D53" s="227"/>
      <c r="E53" s="933">
        <f>E52</f>
        <v>549300</v>
      </c>
      <c r="F53" s="1369">
        <f>F52</f>
        <v>0</v>
      </c>
      <c r="G53" s="227">
        <f t="shared" ref="G53" si="7">G52</f>
        <v>549300</v>
      </c>
      <c r="H53" s="104"/>
    </row>
    <row r="54" spans="1:8" ht="14.4" customHeight="1">
      <c r="A54" s="1077" t="s">
        <v>90</v>
      </c>
      <c r="B54" s="100">
        <v>2245</v>
      </c>
      <c r="C54" s="101" t="s">
        <v>562</v>
      </c>
      <c r="D54" s="923"/>
      <c r="E54" s="487">
        <f>E47+E53</f>
        <v>1098600</v>
      </c>
      <c r="F54" s="1457">
        <f t="shared" ref="F54" si="8">F47+F53</f>
        <v>0</v>
      </c>
      <c r="G54" s="487">
        <f>G47+G53</f>
        <v>1098600</v>
      </c>
      <c r="H54" s="136"/>
    </row>
    <row r="55" spans="1:8" ht="14.1" customHeight="1">
      <c r="A55" s="142" t="s">
        <v>90</v>
      </c>
      <c r="B55" s="1391"/>
      <c r="C55" s="278" t="s">
        <v>94</v>
      </c>
      <c r="D55" s="140"/>
      <c r="E55" s="927">
        <f>E54+E30+E22+E39</f>
        <v>1104002</v>
      </c>
      <c r="F55" s="2061">
        <f>F54+F30+F22</f>
        <v>0</v>
      </c>
      <c r="G55" s="927">
        <f>G54+G30+G22+G39</f>
        <v>1104002</v>
      </c>
      <c r="H55" s="98"/>
    </row>
    <row r="56" spans="1:8" ht="14.1" customHeight="1">
      <c r="A56" s="194"/>
      <c r="B56" s="196"/>
      <c r="C56" s="170"/>
      <c r="D56" s="98"/>
      <c r="E56" s="815"/>
      <c r="F56" s="2067"/>
      <c r="G56" s="98"/>
      <c r="H56" s="98"/>
    </row>
    <row r="57" spans="1:8" ht="14.1" customHeight="1">
      <c r="A57" s="194"/>
      <c r="B57" s="124"/>
      <c r="C57" s="169" t="s">
        <v>36</v>
      </c>
      <c r="D57" s="98"/>
      <c r="E57" s="815"/>
      <c r="F57" s="2067"/>
      <c r="G57" s="98"/>
      <c r="H57" s="98"/>
    </row>
    <row r="58" spans="1:8">
      <c r="A58" s="105" t="s">
        <v>95</v>
      </c>
      <c r="B58" s="193">
        <v>4059</v>
      </c>
      <c r="C58" s="169" t="s">
        <v>262</v>
      </c>
      <c r="D58" s="286"/>
      <c r="E58" s="286"/>
      <c r="F58" s="1836"/>
      <c r="G58" s="284"/>
      <c r="H58" s="284"/>
    </row>
    <row r="59" spans="1:8">
      <c r="A59" s="194"/>
      <c r="B59" s="196">
        <v>80</v>
      </c>
      <c r="C59" s="170" t="s">
        <v>79</v>
      </c>
      <c r="D59" s="286"/>
      <c r="E59" s="286"/>
      <c r="F59" s="1836"/>
      <c r="G59" s="284"/>
      <c r="H59" s="284"/>
    </row>
    <row r="60" spans="1:8" ht="15" customHeight="1">
      <c r="A60" s="194"/>
      <c r="B60" s="124">
        <v>80.051000000000002</v>
      </c>
      <c r="C60" s="169" t="s">
        <v>81</v>
      </c>
      <c r="D60" s="286"/>
      <c r="E60" s="284"/>
      <c r="F60" s="1836"/>
      <c r="G60" s="284"/>
      <c r="H60" s="284"/>
    </row>
    <row r="61" spans="1:8" ht="27" customHeight="1">
      <c r="A61" s="194"/>
      <c r="B61" s="93">
        <v>19</v>
      </c>
      <c r="C61" s="910" t="s">
        <v>569</v>
      </c>
      <c r="D61" s="286"/>
      <c r="E61" s="284"/>
      <c r="F61" s="1836"/>
      <c r="G61" s="284"/>
      <c r="H61" s="284"/>
    </row>
    <row r="62" spans="1:8" ht="26.4">
      <c r="A62" s="194"/>
      <c r="B62" s="196">
        <v>76</v>
      </c>
      <c r="C62" s="170" t="s">
        <v>935</v>
      </c>
      <c r="D62" s="98"/>
      <c r="E62" s="815"/>
      <c r="F62" s="2067"/>
      <c r="G62" s="98"/>
      <c r="H62" s="98"/>
    </row>
    <row r="63" spans="1:8" s="113" customFormat="1" ht="14.4" customHeight="1">
      <c r="A63" s="1648"/>
      <c r="B63" s="1229" t="s">
        <v>570</v>
      </c>
      <c r="C63" s="965" t="s">
        <v>571</v>
      </c>
      <c r="D63" s="929"/>
      <c r="E63" s="1101">
        <v>639</v>
      </c>
      <c r="F63" s="1491"/>
      <c r="G63" s="1101">
        <f>SUM(E63:F63)</f>
        <v>639</v>
      </c>
      <c r="H63" s="580" t="s">
        <v>371</v>
      </c>
    </row>
    <row r="64" spans="1:8" ht="26.4">
      <c r="A64" s="194" t="s">
        <v>90</v>
      </c>
      <c r="B64" s="93">
        <v>19</v>
      </c>
      <c r="C64" s="910" t="s">
        <v>569</v>
      </c>
      <c r="D64" s="289"/>
      <c r="E64" s="290">
        <f>E63</f>
        <v>639</v>
      </c>
      <c r="F64" s="1362">
        <f>F63</f>
        <v>0</v>
      </c>
      <c r="G64" s="290">
        <f t="shared" ref="G64" si="9">G63</f>
        <v>639</v>
      </c>
      <c r="H64" s="284"/>
    </row>
    <row r="65" spans="1:8" ht="14.4" customHeight="1">
      <c r="A65" s="194"/>
      <c r="B65" s="124"/>
      <c r="C65" s="169"/>
      <c r="D65" s="286"/>
      <c r="E65" s="284"/>
      <c r="F65" s="1836"/>
      <c r="G65" s="284"/>
      <c r="H65" s="284"/>
    </row>
    <row r="66" spans="1:8" ht="26.4">
      <c r="A66" s="194"/>
      <c r="B66" s="196">
        <v>75</v>
      </c>
      <c r="C66" s="170" t="s">
        <v>286</v>
      </c>
      <c r="D66" s="286"/>
      <c r="E66" s="284"/>
      <c r="F66" s="1836"/>
      <c r="G66" s="284"/>
      <c r="H66" s="284"/>
    </row>
    <row r="67" spans="1:8" ht="14.4" customHeight="1">
      <c r="A67" s="194"/>
      <c r="B67" s="196">
        <v>66</v>
      </c>
      <c r="C67" s="170" t="s">
        <v>572</v>
      </c>
      <c r="D67" s="284"/>
      <c r="E67" s="286"/>
      <c r="F67" s="1836"/>
      <c r="G67" s="284"/>
      <c r="H67" s="284"/>
    </row>
    <row r="68" spans="1:8" s="113" customFormat="1" ht="14.4" customHeight="1">
      <c r="A68" s="1648"/>
      <c r="B68" s="1229" t="s">
        <v>573</v>
      </c>
      <c r="C68" s="965" t="s">
        <v>19</v>
      </c>
      <c r="D68" s="1101"/>
      <c r="E68" s="1101">
        <v>17539</v>
      </c>
      <c r="F68" s="1491"/>
      <c r="G68" s="1101">
        <f>SUM(E68:F68)</f>
        <v>17539</v>
      </c>
      <c r="H68" s="580" t="s">
        <v>371</v>
      </c>
    </row>
    <row r="69" spans="1:8" ht="14.4" customHeight="1">
      <c r="A69" s="1950" t="s">
        <v>90</v>
      </c>
      <c r="B69" s="1928">
        <v>66</v>
      </c>
      <c r="C69" s="1805" t="s">
        <v>572</v>
      </c>
      <c r="D69" s="289"/>
      <c r="E69" s="290">
        <f>E68</f>
        <v>17539</v>
      </c>
      <c r="F69" s="1362">
        <f>F68</f>
        <v>0</v>
      </c>
      <c r="G69" s="290">
        <f t="shared" ref="G69" si="10">G68</f>
        <v>17539</v>
      </c>
      <c r="H69" s="284"/>
    </row>
    <row r="70" spans="1:8">
      <c r="A70" s="194"/>
      <c r="B70" s="196"/>
      <c r="C70" s="170"/>
      <c r="D70" s="286"/>
      <c r="E70" s="284"/>
      <c r="F70" s="1836"/>
      <c r="G70" s="284"/>
      <c r="H70" s="284"/>
    </row>
    <row r="71" spans="1:8" ht="26.4">
      <c r="A71" s="194"/>
      <c r="B71" s="196">
        <v>67</v>
      </c>
      <c r="C71" s="170" t="s">
        <v>743</v>
      </c>
      <c r="D71" s="286"/>
      <c r="E71" s="284"/>
      <c r="F71" s="1836"/>
      <c r="G71" s="284"/>
      <c r="H71" s="284"/>
    </row>
    <row r="72" spans="1:8" ht="14.4" customHeight="1">
      <c r="A72" s="194"/>
      <c r="B72" s="196" t="s">
        <v>574</v>
      </c>
      <c r="C72" s="170" t="s">
        <v>19</v>
      </c>
      <c r="D72" s="289"/>
      <c r="E72" s="290">
        <v>90000</v>
      </c>
      <c r="F72" s="1362"/>
      <c r="G72" s="290">
        <f>SUM(E72:F72)</f>
        <v>90000</v>
      </c>
      <c r="H72" s="580" t="s">
        <v>371</v>
      </c>
    </row>
    <row r="73" spans="1:8" ht="15.6" customHeight="1">
      <c r="A73" s="194" t="s">
        <v>90</v>
      </c>
      <c r="B73" s="196">
        <v>67</v>
      </c>
      <c r="C73" s="170" t="s">
        <v>743</v>
      </c>
      <c r="D73" s="286"/>
      <c r="E73" s="284">
        <f>E72</f>
        <v>90000</v>
      </c>
      <c r="F73" s="1836">
        <f>F72</f>
        <v>0</v>
      </c>
      <c r="G73" s="284">
        <f t="shared" ref="G73" si="11">G72</f>
        <v>90000</v>
      </c>
      <c r="H73" s="286"/>
    </row>
    <row r="74" spans="1:8" ht="27" customHeight="1">
      <c r="A74" s="194" t="s">
        <v>90</v>
      </c>
      <c r="B74" s="196">
        <v>75</v>
      </c>
      <c r="C74" s="170" t="s">
        <v>286</v>
      </c>
      <c r="D74" s="291"/>
      <c r="E74" s="287">
        <f>E69+E73</f>
        <v>107539</v>
      </c>
      <c r="F74" s="1439">
        <f>F72+F68</f>
        <v>0</v>
      </c>
      <c r="G74" s="287">
        <f t="shared" ref="G74" si="12">G72+G68</f>
        <v>107539</v>
      </c>
      <c r="H74" s="284"/>
    </row>
    <row r="75" spans="1:8" ht="15" customHeight="1">
      <c r="A75" s="105" t="s">
        <v>90</v>
      </c>
      <c r="B75" s="124">
        <v>80.051000000000002</v>
      </c>
      <c r="C75" s="169" t="s">
        <v>81</v>
      </c>
      <c r="D75" s="291"/>
      <c r="E75" s="287">
        <f>E74+E64</f>
        <v>108178</v>
      </c>
      <c r="F75" s="1439">
        <f t="shared" ref="F75" si="13">F74+F64</f>
        <v>0</v>
      </c>
      <c r="G75" s="287">
        <f>G74+G64</f>
        <v>108178</v>
      </c>
      <c r="H75" s="284"/>
    </row>
    <row r="76" spans="1:8">
      <c r="A76" s="105" t="s">
        <v>90</v>
      </c>
      <c r="B76" s="196">
        <v>80</v>
      </c>
      <c r="C76" s="170" t="s">
        <v>79</v>
      </c>
      <c r="D76" s="291"/>
      <c r="E76" s="287">
        <f>E75</f>
        <v>108178</v>
      </c>
      <c r="F76" s="1439">
        <f t="shared" ref="F76:G76" si="14">F75</f>
        <v>0</v>
      </c>
      <c r="G76" s="287">
        <f t="shared" si="14"/>
        <v>108178</v>
      </c>
      <c r="H76" s="284"/>
    </row>
    <row r="77" spans="1:8" ht="15" customHeight="1">
      <c r="A77" s="142" t="s">
        <v>90</v>
      </c>
      <c r="B77" s="117">
        <v>4059</v>
      </c>
      <c r="C77" s="189" t="s">
        <v>262</v>
      </c>
      <c r="D77" s="291"/>
      <c r="E77" s="287">
        <f>E76</f>
        <v>108178</v>
      </c>
      <c r="F77" s="1439">
        <f>F76</f>
        <v>0</v>
      </c>
      <c r="G77" s="287">
        <f t="shared" ref="G77:G78" si="15">G76</f>
        <v>108178</v>
      </c>
      <c r="H77" s="284"/>
    </row>
    <row r="78" spans="1:8" ht="13.2" customHeight="1">
      <c r="A78" s="143" t="s">
        <v>90</v>
      </c>
      <c r="B78" s="214"/>
      <c r="C78" s="68" t="s">
        <v>36</v>
      </c>
      <c r="D78" s="289"/>
      <c r="E78" s="290">
        <f>E77</f>
        <v>108178</v>
      </c>
      <c r="F78" s="1362">
        <f t="shared" ref="F78" si="16">F77</f>
        <v>0</v>
      </c>
      <c r="G78" s="290">
        <f t="shared" si="15"/>
        <v>108178</v>
      </c>
      <c r="H78" s="284"/>
    </row>
    <row r="79" spans="1:8" ht="13.2" customHeight="1">
      <c r="A79" s="192" t="s">
        <v>90</v>
      </c>
      <c r="B79" s="197"/>
      <c r="C79" s="278" t="s">
        <v>91</v>
      </c>
      <c r="D79" s="291"/>
      <c r="E79" s="287">
        <f>E78+E55</f>
        <v>1212180</v>
      </c>
      <c r="F79" s="1439">
        <f t="shared" ref="F79:G79" si="17">F78+F55</f>
        <v>0</v>
      </c>
      <c r="G79" s="287">
        <f t="shared" si="17"/>
        <v>1212180</v>
      </c>
      <c r="H79" s="284"/>
    </row>
    <row r="80" spans="1:8">
      <c r="A80" s="105"/>
      <c r="B80" s="93"/>
      <c r="C80" s="94"/>
      <c r="D80" s="125"/>
      <c r="E80" s="125"/>
      <c r="F80" s="125"/>
      <c r="G80" s="125"/>
      <c r="H80" s="125"/>
    </row>
    <row r="81" spans="1:8">
      <c r="A81" s="105"/>
      <c r="B81" s="93"/>
      <c r="C81" s="94"/>
      <c r="D81" s="125"/>
      <c r="E81" s="125"/>
      <c r="F81" s="125"/>
      <c r="G81" s="125"/>
      <c r="H81" s="125"/>
    </row>
    <row r="82" spans="1:8" ht="31.2" customHeight="1">
      <c r="A82" s="1870">
        <v>2245</v>
      </c>
      <c r="B82" s="2216" t="s">
        <v>811</v>
      </c>
      <c r="C82" s="2216"/>
      <c r="D82" s="2216"/>
      <c r="E82" s="1871">
        <v>549300</v>
      </c>
      <c r="F82" s="1714"/>
      <c r="G82" s="1871">
        <f>E82</f>
        <v>549300</v>
      </c>
      <c r="H82" s="125"/>
    </row>
    <row r="83" spans="1:8" ht="13.2" customHeight="1">
      <c r="A83" s="1442"/>
      <c r="B83" s="1563"/>
      <c r="C83" s="1563"/>
      <c r="D83" s="1563"/>
      <c r="E83" s="1443"/>
      <c r="F83" s="125"/>
      <c r="G83" s="1443"/>
      <c r="H83" s="125"/>
    </row>
    <row r="84" spans="1:8">
      <c r="A84" s="1484" t="s">
        <v>936</v>
      </c>
      <c r="B84" s="183" t="s">
        <v>796</v>
      </c>
      <c r="C84" s="183"/>
      <c r="D84" s="125"/>
      <c r="E84" s="125"/>
      <c r="F84" s="125"/>
      <c r="G84" s="125"/>
      <c r="H84" s="125"/>
    </row>
    <row r="85" spans="1:8" ht="15" customHeight="1">
      <c r="A85" s="2178" t="s">
        <v>333</v>
      </c>
      <c r="B85" s="2178"/>
      <c r="C85" s="2178"/>
      <c r="D85" s="2178"/>
      <c r="E85" s="2178"/>
      <c r="F85" s="2178"/>
      <c r="G85" s="2178"/>
      <c r="H85" s="1464"/>
    </row>
    <row r="86" spans="1:8" ht="15" customHeight="1">
      <c r="A86" s="1484" t="s">
        <v>330</v>
      </c>
      <c r="B86" s="183" t="s">
        <v>993</v>
      </c>
      <c r="C86" s="183"/>
      <c r="D86" s="183"/>
      <c r="E86" s="183"/>
      <c r="F86" s="183"/>
      <c r="G86" s="183"/>
      <c r="H86" s="1560"/>
    </row>
    <row r="87" spans="1:8" ht="15" customHeight="1">
      <c r="A87" s="1484" t="s">
        <v>332</v>
      </c>
      <c r="B87" s="2178" t="s">
        <v>835</v>
      </c>
      <c r="C87" s="2178"/>
      <c r="D87" s="2178"/>
      <c r="E87" s="2178"/>
      <c r="F87" s="2178"/>
      <c r="G87" s="2178"/>
      <c r="H87" s="1464"/>
    </row>
    <row r="88" spans="1:8" ht="15" customHeight="1">
      <c r="A88" s="1484" t="s">
        <v>340</v>
      </c>
      <c r="B88" s="637" t="s">
        <v>836</v>
      </c>
      <c r="C88" s="1560"/>
      <c r="D88" s="1560"/>
      <c r="E88" s="1560"/>
      <c r="F88" s="1560"/>
      <c r="G88" s="1560"/>
      <c r="H88" s="1560"/>
    </row>
    <row r="89" spans="1:8" ht="28.2" customHeight="1">
      <c r="A89" s="1484" t="s">
        <v>338</v>
      </c>
      <c r="B89" s="2178" t="s">
        <v>568</v>
      </c>
      <c r="C89" s="2178"/>
      <c r="D89" s="2178"/>
      <c r="E89" s="2178"/>
      <c r="F89" s="2178"/>
      <c r="G89" s="2178"/>
      <c r="H89" s="1464"/>
    </row>
    <row r="90" spans="1:8">
      <c r="A90" s="1484" t="s">
        <v>371</v>
      </c>
      <c r="B90" s="1564" t="s">
        <v>992</v>
      </c>
      <c r="C90" s="637"/>
      <c r="D90" s="637"/>
      <c r="E90" s="637"/>
      <c r="F90" s="637"/>
      <c r="G90" s="637"/>
      <c r="H90" s="1464"/>
    </row>
    <row r="91" spans="1:8">
      <c r="A91" s="1484"/>
      <c r="B91" s="93"/>
      <c r="C91" s="94"/>
      <c r="D91" s="125"/>
      <c r="E91" s="125"/>
      <c r="F91" s="125"/>
      <c r="G91" s="125"/>
      <c r="H91" s="125"/>
    </row>
    <row r="92" spans="1:8">
      <c r="A92" s="105"/>
      <c r="B92" s="93"/>
      <c r="C92" s="94"/>
      <c r="D92" s="125"/>
      <c r="E92" s="125"/>
      <c r="F92" s="125"/>
      <c r="G92" s="125"/>
      <c r="H92" s="125"/>
    </row>
    <row r="93" spans="1:8">
      <c r="C93" s="116"/>
      <c r="D93" s="2126"/>
      <c r="E93" s="623"/>
      <c r="F93" s="2126"/>
      <c r="G93" s="623"/>
      <c r="H93" s="623"/>
    </row>
    <row r="94" spans="1:8">
      <c r="C94" s="116"/>
      <c r="D94" s="125"/>
      <c r="E94" s="125"/>
      <c r="F94" s="151"/>
      <c r="G94" s="151"/>
      <c r="H94" s="151"/>
    </row>
    <row r="95" spans="1:8">
      <c r="C95" s="221"/>
      <c r="F95" s="152"/>
      <c r="G95" s="152"/>
      <c r="H95" s="152"/>
    </row>
    <row r="96" spans="1:8">
      <c r="C96" s="221"/>
      <c r="F96" s="106"/>
      <c r="G96" s="106"/>
      <c r="H96" s="106"/>
    </row>
    <row r="97" spans="1:8">
      <c r="C97" s="221"/>
      <c r="F97" s="106"/>
      <c r="G97" s="106"/>
      <c r="H97" s="106"/>
    </row>
    <row r="98" spans="1:8">
      <c r="C98" s="221"/>
      <c r="F98" s="106"/>
      <c r="G98" s="106"/>
      <c r="H98" s="106"/>
    </row>
    <row r="99" spans="1:8">
      <c r="C99" s="221"/>
      <c r="F99" s="106"/>
      <c r="G99" s="106"/>
      <c r="H99" s="106"/>
    </row>
    <row r="100" spans="1:8">
      <c r="C100" s="221"/>
      <c r="F100" s="106"/>
      <c r="G100" s="106"/>
      <c r="H100" s="106"/>
    </row>
    <row r="101" spans="1:8">
      <c r="C101" s="221"/>
      <c r="F101" s="106"/>
      <c r="G101" s="106"/>
      <c r="H101" s="106"/>
    </row>
    <row r="102" spans="1:8">
      <c r="C102" s="221"/>
      <c r="F102" s="106"/>
      <c r="G102" s="106"/>
      <c r="H102" s="106"/>
    </row>
    <row r="103" spans="1:8">
      <c r="F103" s="106"/>
      <c r="G103" s="106"/>
      <c r="H103" s="106"/>
    </row>
    <row r="104" spans="1:8">
      <c r="F104" s="106"/>
      <c r="G104" s="106"/>
      <c r="H104" s="106"/>
    </row>
    <row r="106" spans="1:8">
      <c r="A106" s="105"/>
      <c r="B106" s="93"/>
      <c r="C106" s="116"/>
    </row>
    <row r="107" spans="1:8" ht="11.4" customHeight="1">
      <c r="A107" s="271"/>
      <c r="B107" s="127"/>
      <c r="C107" s="95"/>
      <c r="D107" s="271"/>
    </row>
    <row r="108" spans="1:8">
      <c r="A108" s="105"/>
      <c r="B108" s="93"/>
      <c r="C108" s="116"/>
    </row>
    <row r="109" spans="1:8">
      <c r="A109" s="105"/>
      <c r="B109" s="271"/>
      <c r="C109" s="95"/>
    </row>
    <row r="110" spans="1:8">
      <c r="A110" s="105"/>
      <c r="B110" s="271"/>
      <c r="C110" s="95"/>
    </row>
    <row r="111" spans="1:8">
      <c r="A111" s="105"/>
      <c r="B111" s="271"/>
      <c r="C111" s="95"/>
    </row>
    <row r="112" spans="1:8">
      <c r="A112" s="105"/>
      <c r="B112" s="93"/>
      <c r="C112" s="95"/>
    </row>
    <row r="113" spans="1:3">
      <c r="A113" s="105"/>
      <c r="B113" s="93"/>
      <c r="C113" s="116"/>
    </row>
    <row r="114" spans="1:3">
      <c r="A114" s="105"/>
      <c r="B114" s="93"/>
      <c r="C114" s="95"/>
    </row>
  </sheetData>
  <mergeCells count="8">
    <mergeCell ref="B89:G89"/>
    <mergeCell ref="A85:G85"/>
    <mergeCell ref="B87:G87"/>
    <mergeCell ref="B82:D82"/>
    <mergeCell ref="A1:G1"/>
    <mergeCell ref="A2:G2"/>
    <mergeCell ref="A3:G3"/>
    <mergeCell ref="B4:G4"/>
  </mergeCells>
  <printOptions horizontalCentered="1"/>
  <pageMargins left="0.78740157480314965" right="0.78740157480314965" top="0.78740157480314965" bottom="4.0551181102362204" header="0.51181102362204722" footer="3.5433070866141736"/>
  <pageSetup paperSize="9" scale="95" firstPageNumber="34" orientation="portrait" blackAndWhite="1" useFirstPageNumber="1" r:id="rId1"/>
  <headerFooter alignWithMargins="0">
    <oddHeader xml:space="preserve">&amp;C   </oddHeader>
    <oddFooter>&amp;C&amp;"Times New Roman,Bold" &amp;P</oddFooter>
  </headerFooter>
  <rowBreaks count="1" manualBreakCount="1">
    <brk id="70" max="9" man="1"/>
  </rowBreaks>
</worksheet>
</file>

<file path=xl/worksheets/sheet22.xml><?xml version="1.0" encoding="utf-8"?>
<worksheet xmlns="http://schemas.openxmlformats.org/spreadsheetml/2006/main" xmlns:r="http://schemas.openxmlformats.org/officeDocument/2006/relationships">
  <sheetPr syncVertical="1" syncRef="I1" transitionEvaluation="1">
    <tabColor rgb="FFFFFF00"/>
  </sheetPr>
  <dimension ref="A1:I64"/>
  <sheetViews>
    <sheetView view="pageBreakPreview" topLeftCell="I1" zoomScaleSheetLayoutView="100" workbookViewId="0">
      <selection activeCell="I1" sqref="I1:AB1048576"/>
    </sheetView>
  </sheetViews>
  <sheetFormatPr defaultColWidth="11" defaultRowHeight="13.2"/>
  <cols>
    <col min="1" max="1" width="6.44140625" style="769" customWidth="1"/>
    <col min="2" max="2" width="8.109375" style="15" customWidth="1"/>
    <col min="3" max="3" width="32.6640625" style="15" customWidth="1"/>
    <col min="4" max="4" width="8.5546875" style="15" customWidth="1"/>
    <col min="5" max="5" width="9.44140625" style="15" customWidth="1"/>
    <col min="6" max="6" width="10.88671875" style="15" customWidth="1"/>
    <col min="7" max="7" width="9.6640625" style="15" customWidth="1"/>
    <col min="8" max="8" width="3.88671875" style="15" customWidth="1"/>
    <col min="9" max="9" width="12" style="281" customWidth="1"/>
    <col min="10" max="13" width="11" style="281"/>
    <col min="14" max="14" width="11.6640625" style="281" customWidth="1"/>
    <col min="15" max="16384" width="11" style="281"/>
  </cols>
  <sheetData>
    <row r="1" spans="1:9" ht="13.65" customHeight="1">
      <c r="A1" s="2194" t="s">
        <v>575</v>
      </c>
      <c r="B1" s="2194"/>
      <c r="C1" s="2194"/>
      <c r="D1" s="2194"/>
      <c r="E1" s="2194"/>
      <c r="F1" s="2194"/>
      <c r="G1" s="2194"/>
      <c r="H1" s="894"/>
    </row>
    <row r="2" spans="1:9" ht="13.65" customHeight="1">
      <c r="A2" s="2194" t="s">
        <v>576</v>
      </c>
      <c r="B2" s="2194"/>
      <c r="C2" s="2194"/>
      <c r="D2" s="2194"/>
      <c r="E2" s="2194"/>
      <c r="F2" s="2194"/>
      <c r="G2" s="2194"/>
      <c r="H2" s="894"/>
    </row>
    <row r="3" spans="1:9" ht="13.65" customHeight="1">
      <c r="A3" s="2173" t="s">
        <v>744</v>
      </c>
      <c r="B3" s="2173"/>
      <c r="C3" s="2173"/>
      <c r="D3" s="2173"/>
      <c r="E3" s="2173"/>
      <c r="F3" s="2173"/>
      <c r="G3" s="2173"/>
      <c r="H3" s="886"/>
    </row>
    <row r="4" spans="1:9" ht="9.6" customHeight="1">
      <c r="A4" s="37"/>
      <c r="B4" s="887"/>
      <c r="C4" s="887"/>
      <c r="D4" s="887"/>
      <c r="E4" s="887"/>
      <c r="F4" s="887"/>
      <c r="G4" s="887"/>
      <c r="H4" s="887"/>
    </row>
    <row r="5" spans="1:9" ht="13.65" customHeight="1">
      <c r="A5" s="37"/>
      <c r="B5" s="33"/>
      <c r="C5" s="33"/>
      <c r="D5" s="39"/>
      <c r="E5" s="40" t="s">
        <v>28</v>
      </c>
      <c r="F5" s="40" t="s">
        <v>29</v>
      </c>
      <c r="G5" s="40" t="s">
        <v>167</v>
      </c>
      <c r="H5" s="36"/>
    </row>
    <row r="6" spans="1:9" ht="13.65" customHeight="1">
      <c r="A6" s="37"/>
      <c r="B6" s="45" t="s">
        <v>30</v>
      </c>
      <c r="C6" s="33" t="s">
        <v>31</v>
      </c>
      <c r="D6" s="594" t="s">
        <v>119</v>
      </c>
      <c r="E6" s="636">
        <v>6520</v>
      </c>
      <c r="F6" s="1085">
        <v>0</v>
      </c>
      <c r="G6" s="636">
        <f>SUM(E6:F6)</f>
        <v>6520</v>
      </c>
      <c r="H6" s="636"/>
    </row>
    <row r="7" spans="1:9" ht="13.65" customHeight="1">
      <c r="A7" s="37"/>
      <c r="B7" s="41"/>
      <c r="C7" s="33"/>
      <c r="D7" s="42" t="s">
        <v>91</v>
      </c>
      <c r="E7" s="35">
        <v>178084</v>
      </c>
      <c r="F7" s="1085"/>
      <c r="G7" s="35">
        <f>SUM(E7:F7)</f>
        <v>178084</v>
      </c>
      <c r="H7" s="636"/>
    </row>
    <row r="8" spans="1:9" ht="9" customHeight="1">
      <c r="A8" s="37"/>
      <c r="D8" s="44"/>
      <c r="E8" s="36"/>
      <c r="F8" s="1085"/>
      <c r="G8" s="36"/>
      <c r="H8" s="36"/>
    </row>
    <row r="9" spans="1:9" ht="13.65" customHeight="1">
      <c r="A9" s="37"/>
      <c r="B9" s="45" t="s">
        <v>32</v>
      </c>
      <c r="C9" s="43" t="s">
        <v>33</v>
      </c>
      <c r="D9" s="593" t="s">
        <v>119</v>
      </c>
      <c r="E9" s="1011">
        <f>G44</f>
        <v>2810</v>
      </c>
      <c r="F9" s="1085"/>
      <c r="G9" s="1748">
        <f>SUM(E9:F9)</f>
        <v>2810</v>
      </c>
      <c r="H9" s="36"/>
    </row>
    <row r="10" spans="1:9" ht="13.65" customHeight="1">
      <c r="A10" s="37"/>
      <c r="B10" s="41"/>
      <c r="C10" s="43" t="s">
        <v>163</v>
      </c>
      <c r="D10" s="44" t="s">
        <v>91</v>
      </c>
      <c r="E10" s="36">
        <f>G45</f>
        <v>24611</v>
      </c>
      <c r="F10" s="1085">
        <v>0</v>
      </c>
      <c r="G10" s="36">
        <f>SUM(E10:F10)</f>
        <v>24611</v>
      </c>
      <c r="H10" s="36"/>
    </row>
    <row r="11" spans="1:9" ht="13.65" customHeight="1">
      <c r="A11" s="37"/>
      <c r="B11" s="41"/>
      <c r="C11" s="43"/>
      <c r="D11" s="281"/>
      <c r="E11" s="281"/>
      <c r="F11" s="2024"/>
      <c r="G11" s="281"/>
      <c r="H11" s="36"/>
    </row>
    <row r="12" spans="1:9" ht="13.65" customHeight="1">
      <c r="A12" s="37"/>
      <c r="B12" s="45" t="s">
        <v>90</v>
      </c>
      <c r="C12" s="33" t="s">
        <v>47</v>
      </c>
      <c r="D12" s="594" t="s">
        <v>119</v>
      </c>
      <c r="E12" s="2039">
        <f t="shared" ref="E12:G12" si="0">E6+E9</f>
        <v>9330</v>
      </c>
      <c r="F12" s="1085">
        <f t="shared" si="0"/>
        <v>0</v>
      </c>
      <c r="G12" s="2039">
        <f t="shared" si="0"/>
        <v>9330</v>
      </c>
      <c r="H12" s="35"/>
    </row>
    <row r="13" spans="1:9" ht="13.65" customHeight="1">
      <c r="A13" s="37"/>
      <c r="B13" s="41"/>
      <c r="C13" s="33"/>
      <c r="D13" s="42" t="s">
        <v>91</v>
      </c>
      <c r="E13" s="1321">
        <f t="shared" ref="E13:G13" si="1">E7+E10</f>
        <v>202695</v>
      </c>
      <c r="F13" s="2024">
        <f t="shared" si="1"/>
        <v>0</v>
      </c>
      <c r="G13" s="1321">
        <f t="shared" si="1"/>
        <v>202695</v>
      </c>
      <c r="H13" s="34"/>
    </row>
    <row r="14" spans="1:9" ht="13.65" customHeight="1">
      <c r="A14" s="37"/>
      <c r="B14" s="41"/>
      <c r="C14" s="33"/>
      <c r="D14" s="34"/>
      <c r="E14" s="34"/>
      <c r="F14" s="42"/>
      <c r="G14" s="34"/>
      <c r="H14" s="34"/>
    </row>
    <row r="15" spans="1:9" ht="13.65" customHeight="1">
      <c r="A15" s="37"/>
      <c r="B15" s="45" t="s">
        <v>48</v>
      </c>
      <c r="C15" s="33" t="s">
        <v>49</v>
      </c>
      <c r="D15" s="33"/>
      <c r="E15" s="33"/>
      <c r="F15" s="48"/>
      <c r="G15" s="33"/>
      <c r="H15" s="33"/>
    </row>
    <row r="16" spans="1:9" s="341" customFormat="1">
      <c r="A16" s="35"/>
      <c r="B16" s="636"/>
      <c r="C16" s="636"/>
      <c r="D16" s="636"/>
      <c r="E16" s="636"/>
      <c r="F16" s="636"/>
      <c r="G16" s="636"/>
      <c r="H16" s="636"/>
      <c r="I16" s="2147"/>
    </row>
    <row r="17" spans="1:9" s="341" customFormat="1" ht="13.8" thickBot="1">
      <c r="A17" s="49"/>
      <c r="B17" s="888"/>
      <c r="C17" s="888"/>
      <c r="D17" s="888"/>
      <c r="E17" s="888"/>
      <c r="F17" s="888"/>
      <c r="G17" s="888" t="s">
        <v>155</v>
      </c>
      <c r="H17" s="636"/>
      <c r="I17" s="2146"/>
    </row>
    <row r="18" spans="1:9" s="341" customFormat="1" ht="14.4" thickTop="1" thickBot="1">
      <c r="A18" s="49"/>
      <c r="B18" s="282"/>
      <c r="C18" s="282" t="s">
        <v>50</v>
      </c>
      <c r="D18" s="282"/>
      <c r="E18" s="282"/>
      <c r="F18" s="282"/>
      <c r="G18" s="50" t="s">
        <v>167</v>
      </c>
      <c r="H18" s="36"/>
    </row>
    <row r="19" spans="1:9" ht="13.65" customHeight="1" thickTop="1">
      <c r="A19" s="437"/>
      <c r="B19" s="1086"/>
      <c r="C19" s="1087" t="s">
        <v>94</v>
      </c>
      <c r="D19" s="377"/>
      <c r="E19" s="1027"/>
      <c r="F19" s="1027"/>
      <c r="G19" s="377"/>
      <c r="H19" s="377"/>
    </row>
    <row r="20" spans="1:9" ht="27" customHeight="1">
      <c r="A20" s="1448" t="s">
        <v>95</v>
      </c>
      <c r="B20" s="447">
        <v>2011</v>
      </c>
      <c r="C20" s="449" t="s">
        <v>577</v>
      </c>
      <c r="D20" s="1082"/>
      <c r="E20" s="1027"/>
      <c r="F20" s="1032"/>
      <c r="G20" s="377"/>
      <c r="H20" s="377"/>
    </row>
    <row r="21" spans="1:9" ht="14.4" customHeight="1">
      <c r="A21" s="1448"/>
      <c r="B21" s="509">
        <v>2</v>
      </c>
      <c r="C21" s="505" t="s">
        <v>578</v>
      </c>
      <c r="D21" s="377"/>
      <c r="E21" s="1027"/>
      <c r="F21" s="1027"/>
      <c r="G21" s="377"/>
      <c r="H21" s="377"/>
    </row>
    <row r="22" spans="1:9" ht="14.4" customHeight="1">
      <c r="A22" s="1448"/>
      <c r="B22" s="1088">
        <v>2.101</v>
      </c>
      <c r="C22" s="449" t="s">
        <v>579</v>
      </c>
      <c r="D22" s="377"/>
      <c r="E22" s="1027"/>
      <c r="F22" s="1027"/>
      <c r="G22" s="377"/>
      <c r="H22" s="377"/>
    </row>
    <row r="23" spans="1:9" ht="14.4" customHeight="1">
      <c r="A23" s="1448"/>
      <c r="B23" s="1089">
        <v>60</v>
      </c>
      <c r="C23" s="1053" t="s">
        <v>580</v>
      </c>
      <c r="D23" s="1090"/>
      <c r="E23" s="1055"/>
      <c r="F23" s="2127"/>
      <c r="G23" s="1090"/>
      <c r="H23" s="1090"/>
    </row>
    <row r="24" spans="1:9" s="443" customFormat="1" ht="14.4" customHeight="1">
      <c r="A24" s="1448"/>
      <c r="B24" s="1091" t="s">
        <v>393</v>
      </c>
      <c r="C24" s="1053" t="s">
        <v>581</v>
      </c>
      <c r="D24" s="1872"/>
      <c r="E24" s="1041">
        <v>2810</v>
      </c>
      <c r="F24" s="2128"/>
      <c r="G24" s="1040">
        <f>SUM(E24:F24)</f>
        <v>2810</v>
      </c>
      <c r="H24" s="653" t="s">
        <v>330</v>
      </c>
    </row>
    <row r="25" spans="1:9" ht="14.4" customHeight="1">
      <c r="A25" s="1448" t="s">
        <v>90</v>
      </c>
      <c r="B25" s="1089">
        <v>60</v>
      </c>
      <c r="C25" s="1053" t="s">
        <v>580</v>
      </c>
      <c r="D25" s="1641"/>
      <c r="E25" s="1452">
        <f>SUM(E24:E24)</f>
        <v>2810</v>
      </c>
      <c r="F25" s="659">
        <f>SUM(F24:F24)</f>
        <v>0</v>
      </c>
      <c r="G25" s="1453">
        <f>SUM(G24:G24)</f>
        <v>2810</v>
      </c>
      <c r="H25" s="379"/>
    </row>
    <row r="26" spans="1:9" ht="13.65" customHeight="1">
      <c r="A26" s="1051"/>
      <c r="B26" s="1089"/>
      <c r="C26" s="1053"/>
      <c r="D26" s="499"/>
      <c r="E26" s="955"/>
      <c r="F26" s="657"/>
      <c r="G26" s="379"/>
      <c r="H26" s="379"/>
    </row>
    <row r="27" spans="1:9" ht="13.65" customHeight="1">
      <c r="A27" s="1448"/>
      <c r="B27" s="380">
        <v>62</v>
      </c>
      <c r="C27" s="505" t="s">
        <v>582</v>
      </c>
      <c r="D27" s="504"/>
      <c r="E27" s="356"/>
      <c r="F27" s="2078"/>
      <c r="G27" s="379"/>
      <c r="H27" s="379"/>
    </row>
    <row r="28" spans="1:9" ht="13.65" customHeight="1">
      <c r="A28" s="1448"/>
      <c r="B28" s="1072" t="s">
        <v>407</v>
      </c>
      <c r="C28" s="505" t="s">
        <v>392</v>
      </c>
      <c r="D28" s="396"/>
      <c r="E28" s="360">
        <v>18765</v>
      </c>
      <c r="F28" s="1514"/>
      <c r="G28" s="1050">
        <f>SUM(E28:F28)</f>
        <v>18765</v>
      </c>
      <c r="H28" s="379" t="s">
        <v>330</v>
      </c>
    </row>
    <row r="29" spans="1:9" s="1083" customFormat="1" ht="14.4" customHeight="1">
      <c r="A29" s="1606" t="s">
        <v>90</v>
      </c>
      <c r="B29" s="380">
        <v>62</v>
      </c>
      <c r="C29" s="505" t="s">
        <v>582</v>
      </c>
      <c r="D29" s="448"/>
      <c r="E29" s="360">
        <f>SUM(E28:E28)</f>
        <v>18765</v>
      </c>
      <c r="F29" s="1441">
        <f>SUM(F28:F28)</f>
        <v>0</v>
      </c>
      <c r="G29" s="448">
        <f>SUM(G28:G28)</f>
        <v>18765</v>
      </c>
      <c r="H29" s="445"/>
    </row>
    <row r="30" spans="1:9" s="1083" customFormat="1">
      <c r="A30" s="1448" t="s">
        <v>90</v>
      </c>
      <c r="B30" s="1088">
        <v>2.101</v>
      </c>
      <c r="C30" s="449" t="s">
        <v>579</v>
      </c>
      <c r="D30" s="1073"/>
      <c r="E30" s="1098">
        <f>E29+E25</f>
        <v>21575</v>
      </c>
      <c r="F30" s="661">
        <f>F29+F25</f>
        <v>0</v>
      </c>
      <c r="G30" s="1098">
        <f>G29+G25</f>
        <v>21575</v>
      </c>
      <c r="H30" s="379"/>
    </row>
    <row r="31" spans="1:9" s="1083" customFormat="1" ht="16.5" customHeight="1">
      <c r="A31" s="1448" t="s">
        <v>90</v>
      </c>
      <c r="B31" s="509">
        <v>2</v>
      </c>
      <c r="C31" s="505" t="s">
        <v>578</v>
      </c>
      <c r="D31" s="1073"/>
      <c r="E31" s="1451">
        <f>E30</f>
        <v>21575</v>
      </c>
      <c r="F31" s="660">
        <f t="shared" ref="F31:G32" si="2">F30</f>
        <v>0</v>
      </c>
      <c r="G31" s="1451">
        <f t="shared" si="2"/>
        <v>21575</v>
      </c>
      <c r="H31" s="379"/>
    </row>
    <row r="32" spans="1:9" s="1083" customFormat="1" ht="14.4" customHeight="1">
      <c r="A32" s="1448" t="s">
        <v>90</v>
      </c>
      <c r="B32" s="447">
        <v>2011</v>
      </c>
      <c r="C32" s="449" t="s">
        <v>577</v>
      </c>
      <c r="D32" s="1453"/>
      <c r="E32" s="1451">
        <f>E31</f>
        <v>21575</v>
      </c>
      <c r="F32" s="660">
        <f t="shared" si="2"/>
        <v>0</v>
      </c>
      <c r="G32" s="1451">
        <f t="shared" si="2"/>
        <v>21575</v>
      </c>
      <c r="H32" s="1040"/>
    </row>
    <row r="33" spans="1:8" s="1092" customFormat="1" ht="14.4" customHeight="1">
      <c r="A33" s="1448"/>
      <c r="B33" s="447"/>
      <c r="C33" s="505"/>
      <c r="D33" s="1044"/>
      <c r="E33" s="1049"/>
      <c r="F33" s="2129"/>
      <c r="G33" s="1044"/>
      <c r="H33" s="1044"/>
    </row>
    <row r="34" spans="1:8" ht="14.4" customHeight="1">
      <c r="A34" s="1448" t="s">
        <v>95</v>
      </c>
      <c r="B34" s="447">
        <v>2071</v>
      </c>
      <c r="C34" s="449" t="s">
        <v>457</v>
      </c>
      <c r="D34" s="1040"/>
      <c r="E34" s="1093"/>
      <c r="F34" s="2130"/>
      <c r="G34" s="1040"/>
      <c r="H34" s="1040"/>
    </row>
    <row r="35" spans="1:8" ht="14.4" customHeight="1">
      <c r="A35" s="1448"/>
      <c r="B35" s="509">
        <v>1</v>
      </c>
      <c r="C35" s="505" t="s">
        <v>458</v>
      </c>
      <c r="D35" s="1040"/>
      <c r="E35" s="1093"/>
      <c r="F35" s="2130"/>
      <c r="G35" s="1040"/>
      <c r="H35" s="1040"/>
    </row>
    <row r="36" spans="1:8" ht="14.4" customHeight="1">
      <c r="A36" s="1448"/>
      <c r="B36" s="1088">
        <v>1.111</v>
      </c>
      <c r="C36" s="449" t="s">
        <v>583</v>
      </c>
      <c r="D36" s="445"/>
      <c r="E36" s="356"/>
      <c r="F36" s="629"/>
      <c r="G36" s="379"/>
      <c r="H36" s="382"/>
    </row>
    <row r="37" spans="1:8" ht="14.4" customHeight="1">
      <c r="A37" s="1759"/>
      <c r="B37" s="509">
        <v>60</v>
      </c>
      <c r="C37" s="505" t="s">
        <v>584</v>
      </c>
      <c r="D37" s="445"/>
      <c r="E37" s="356"/>
      <c r="F37" s="629"/>
      <c r="G37" s="445"/>
      <c r="H37" s="445"/>
    </row>
    <row r="38" spans="1:8" ht="14.4" customHeight="1">
      <c r="A38" s="1873"/>
      <c r="B38" s="1874" t="s">
        <v>460</v>
      </c>
      <c r="C38" s="1875" t="s">
        <v>459</v>
      </c>
      <c r="D38" s="448"/>
      <c r="E38" s="360">
        <v>5846</v>
      </c>
      <c r="F38" s="1441"/>
      <c r="G38" s="448">
        <f>SUM(E38:F38)</f>
        <v>5846</v>
      </c>
      <c r="H38" s="445" t="s">
        <v>332</v>
      </c>
    </row>
    <row r="39" spans="1:8" ht="14.4" customHeight="1">
      <c r="A39" s="1448" t="s">
        <v>90</v>
      </c>
      <c r="B39" s="509">
        <v>60</v>
      </c>
      <c r="C39" s="505" t="s">
        <v>584</v>
      </c>
      <c r="D39" s="448"/>
      <c r="E39" s="360">
        <f t="shared" ref="E39:G42" si="3">E38</f>
        <v>5846</v>
      </c>
      <c r="F39" s="1441">
        <f t="shared" si="3"/>
        <v>0</v>
      </c>
      <c r="G39" s="448">
        <f t="shared" si="3"/>
        <v>5846</v>
      </c>
      <c r="H39" s="445"/>
    </row>
    <row r="40" spans="1:8" s="1092" customFormat="1" ht="14.4" customHeight="1">
      <c r="A40" s="1448" t="s">
        <v>90</v>
      </c>
      <c r="B40" s="1088">
        <v>1.111</v>
      </c>
      <c r="C40" s="449" t="s">
        <v>583</v>
      </c>
      <c r="D40" s="448"/>
      <c r="E40" s="360">
        <f t="shared" si="3"/>
        <v>5846</v>
      </c>
      <c r="F40" s="1441">
        <f t="shared" si="3"/>
        <v>0</v>
      </c>
      <c r="G40" s="448">
        <f t="shared" si="3"/>
        <v>5846</v>
      </c>
      <c r="H40" s="445"/>
    </row>
    <row r="41" spans="1:8" s="1083" customFormat="1" ht="14.4" customHeight="1">
      <c r="A41" s="1448" t="s">
        <v>90</v>
      </c>
      <c r="B41" s="509">
        <v>1</v>
      </c>
      <c r="C41" s="505" t="s">
        <v>458</v>
      </c>
      <c r="D41" s="448"/>
      <c r="E41" s="360">
        <f t="shared" si="3"/>
        <v>5846</v>
      </c>
      <c r="F41" s="1441">
        <f t="shared" si="3"/>
        <v>0</v>
      </c>
      <c r="G41" s="448">
        <f t="shared" si="3"/>
        <v>5846</v>
      </c>
      <c r="H41" s="445"/>
    </row>
    <row r="42" spans="1:8" ht="14.4" customHeight="1">
      <c r="A42" s="1448" t="s">
        <v>90</v>
      </c>
      <c r="B42" s="447">
        <v>2071</v>
      </c>
      <c r="C42" s="449" t="s">
        <v>457</v>
      </c>
      <c r="D42" s="1048"/>
      <c r="E42" s="1047">
        <f t="shared" si="3"/>
        <v>5846</v>
      </c>
      <c r="F42" s="1390">
        <f t="shared" si="3"/>
        <v>0</v>
      </c>
      <c r="G42" s="1048">
        <f t="shared" si="3"/>
        <v>5846</v>
      </c>
      <c r="H42" s="1042"/>
    </row>
    <row r="43" spans="1:8" ht="14.4" customHeight="1">
      <c r="A43" s="782" t="s">
        <v>90</v>
      </c>
      <c r="B43" s="1652"/>
      <c r="C43" s="451" t="s">
        <v>94</v>
      </c>
      <c r="D43" s="448"/>
      <c r="E43" s="360">
        <f t="shared" ref="E43:G43" si="4">E32+E42</f>
        <v>27421</v>
      </c>
      <c r="F43" s="1441">
        <f>F32+F42</f>
        <v>0</v>
      </c>
      <c r="G43" s="448">
        <f t="shared" si="4"/>
        <v>27421</v>
      </c>
      <c r="H43" s="445"/>
    </row>
    <row r="44" spans="1:8" ht="13.8">
      <c r="A44" s="782" t="s">
        <v>90</v>
      </c>
      <c r="B44" s="384"/>
      <c r="C44" s="1056" t="s">
        <v>119</v>
      </c>
      <c r="D44" s="223"/>
      <c r="E44" s="1135">
        <f>E24</f>
        <v>2810</v>
      </c>
      <c r="F44" s="2076">
        <f t="shared" ref="F44:G44" si="5">F24</f>
        <v>0</v>
      </c>
      <c r="G44" s="1135">
        <f t="shared" si="5"/>
        <v>2810</v>
      </c>
      <c r="H44" s="16"/>
    </row>
    <row r="45" spans="1:8">
      <c r="A45" s="782" t="s">
        <v>90</v>
      </c>
      <c r="B45" s="384"/>
      <c r="C45" s="451" t="s">
        <v>91</v>
      </c>
      <c r="D45" s="1392"/>
      <c r="E45" s="1507">
        <f t="shared" ref="E45:G45" si="6">E43-E44</f>
        <v>24611</v>
      </c>
      <c r="F45" s="2069">
        <f>F43-F44</f>
        <v>0</v>
      </c>
      <c r="G45" s="1392">
        <f t="shared" si="6"/>
        <v>24611</v>
      </c>
      <c r="H45" s="16"/>
    </row>
    <row r="46" spans="1:8">
      <c r="A46" s="1473"/>
      <c r="B46" s="380"/>
      <c r="C46" s="449"/>
      <c r="D46" s="64"/>
      <c r="E46" s="458"/>
      <c r="F46" s="64"/>
      <c r="G46" s="64"/>
      <c r="H46" s="16"/>
    </row>
    <row r="47" spans="1:8">
      <c r="A47" s="1486" t="s">
        <v>837</v>
      </c>
      <c r="B47" s="604"/>
      <c r="C47" s="1487"/>
      <c r="D47" s="493"/>
      <c r="E47" s="589"/>
      <c r="F47" s="493"/>
      <c r="G47" s="493"/>
      <c r="H47" s="16"/>
    </row>
    <row r="48" spans="1:8">
      <c r="A48" s="1488" t="s">
        <v>330</v>
      </c>
      <c r="B48" s="604" t="s">
        <v>838</v>
      </c>
      <c r="C48" s="1487"/>
      <c r="D48" s="493"/>
      <c r="E48" s="589"/>
      <c r="F48" s="493"/>
      <c r="G48" s="493"/>
      <c r="H48" s="16"/>
    </row>
    <row r="49" spans="1:8">
      <c r="A49" s="1488" t="s">
        <v>332</v>
      </c>
      <c r="B49" s="604" t="s">
        <v>839</v>
      </c>
      <c r="C49" s="1487"/>
      <c r="D49" s="493"/>
      <c r="E49" s="589"/>
      <c r="F49" s="493"/>
      <c r="G49" s="493"/>
      <c r="H49" s="16"/>
    </row>
    <row r="50" spans="1:8">
      <c r="A50" s="1488"/>
      <c r="B50" s="604"/>
      <c r="C50" s="1487"/>
      <c r="D50" s="493"/>
      <c r="E50" s="589"/>
      <c r="F50" s="493"/>
      <c r="G50" s="493"/>
      <c r="H50" s="16"/>
    </row>
    <row r="51" spans="1:8">
      <c r="A51" s="232"/>
      <c r="B51" s="769"/>
      <c r="C51" s="769"/>
      <c r="D51" s="270"/>
      <c r="E51" s="270"/>
      <c r="F51" s="270"/>
      <c r="G51" s="270"/>
      <c r="H51" s="270"/>
    </row>
    <row r="52" spans="1:8">
      <c r="D52" s="2126"/>
      <c r="E52" s="623"/>
      <c r="F52" s="2126"/>
      <c r="G52" s="623"/>
      <c r="H52" s="623"/>
    </row>
    <row r="53" spans="1:8">
      <c r="D53" s="64"/>
      <c r="E53" s="64"/>
      <c r="F53" s="64"/>
      <c r="G53" s="64"/>
      <c r="H53" s="64"/>
    </row>
    <row r="54" spans="1:8">
      <c r="D54" s="64"/>
      <c r="E54" s="64"/>
      <c r="F54" s="64"/>
      <c r="G54" s="64"/>
      <c r="H54" s="64"/>
    </row>
    <row r="55" spans="1:8">
      <c r="D55" s="64"/>
      <c r="E55" s="64"/>
      <c r="F55" s="64"/>
      <c r="G55" s="64"/>
      <c r="H55" s="64"/>
    </row>
    <row r="56" spans="1:8">
      <c r="F56" s="16"/>
      <c r="G56" s="16"/>
      <c r="H56" s="16"/>
    </row>
    <row r="57" spans="1:8">
      <c r="C57" s="201"/>
      <c r="D57" s="248"/>
      <c r="E57" s="248"/>
      <c r="F57" s="248"/>
      <c r="G57" s="248"/>
      <c r="H57" s="248"/>
    </row>
    <row r="58" spans="1:8">
      <c r="C58" s="201"/>
      <c r="D58" s="152"/>
      <c r="E58" s="152"/>
      <c r="F58" s="247"/>
      <c r="G58" s="247"/>
      <c r="H58" s="247"/>
    </row>
    <row r="59" spans="1:8">
      <c r="C59" s="201"/>
      <c r="D59" s="16"/>
      <c r="E59" s="16"/>
      <c r="F59" s="152"/>
      <c r="G59" s="152"/>
      <c r="H59" s="152"/>
    </row>
    <row r="60" spans="1:8">
      <c r="C60" s="201"/>
      <c r="D60" s="16"/>
      <c r="E60" s="16"/>
      <c r="F60" s="16"/>
      <c r="G60" s="16"/>
      <c r="H60" s="16"/>
    </row>
    <row r="61" spans="1:8">
      <c r="C61" s="201"/>
      <c r="D61" s="16"/>
      <c r="E61" s="16"/>
      <c r="F61" s="16"/>
      <c r="G61" s="16"/>
      <c r="H61" s="16"/>
    </row>
    <row r="62" spans="1:8">
      <c r="C62" s="201"/>
      <c r="D62" s="16"/>
      <c r="E62" s="16"/>
      <c r="F62" s="16"/>
      <c r="G62" s="16"/>
      <c r="H62" s="16"/>
    </row>
    <row r="63" spans="1:8">
      <c r="C63" s="232"/>
      <c r="D63" s="16"/>
      <c r="E63" s="16"/>
      <c r="F63" s="16"/>
      <c r="G63" s="16"/>
      <c r="H63" s="16"/>
    </row>
    <row r="64" spans="1:8">
      <c r="A64" s="281"/>
      <c r="B64" s="281"/>
      <c r="C64" s="232"/>
      <c r="D64" s="16"/>
      <c r="E64" s="16"/>
      <c r="F64" s="16"/>
      <c r="G64" s="16"/>
      <c r="H64" s="16"/>
    </row>
  </sheetData>
  <mergeCells count="3">
    <mergeCell ref="A1:G1"/>
    <mergeCell ref="A2:G2"/>
    <mergeCell ref="A3:G3"/>
  </mergeCells>
  <printOptions horizontalCentered="1"/>
  <pageMargins left="0.78740157480314965" right="0.78740157480314965" top="0.78740157480314965" bottom="4.1338582677165361" header="0.51181102362204722" footer="3.5433070866141736"/>
  <pageSetup paperSize="9" scale="95" firstPageNumber="37" orientation="portrait" blackAndWhite="1" useFirstPageNumber="1" r:id="rId1"/>
  <headerFooter alignWithMargins="0">
    <oddHeader xml:space="preserve">&amp;C   </oddHeader>
    <oddFooter>&amp;C&amp;"Times New Roman,Bold"&amp;P</oddFooter>
  </headerFooter>
  <rowBreaks count="1" manualBreakCount="1">
    <brk id="38" max="9" man="1"/>
  </rowBreaks>
</worksheet>
</file>

<file path=xl/worksheets/sheet23.xml><?xml version="1.0" encoding="utf-8"?>
<worksheet xmlns="http://schemas.openxmlformats.org/spreadsheetml/2006/main" xmlns:r="http://schemas.openxmlformats.org/officeDocument/2006/relationships">
  <sheetPr syncVertical="1" syncRef="A1" transitionEvaluation="1" codeName="Sheet23">
    <tabColor rgb="FFFFFF00"/>
  </sheetPr>
  <dimension ref="A1:I42"/>
  <sheetViews>
    <sheetView view="pageBreakPreview" zoomScaleSheetLayoutView="100" workbookViewId="0">
      <selection activeCell="I1" sqref="I1:AB1048576"/>
    </sheetView>
  </sheetViews>
  <sheetFormatPr defaultColWidth="11" defaultRowHeight="13.2"/>
  <cols>
    <col min="1" max="1" width="6.44140625" style="222" customWidth="1"/>
    <col min="2" max="2" width="8.109375" style="15" customWidth="1"/>
    <col min="3" max="3" width="32.6640625" style="15" customWidth="1"/>
    <col min="4" max="4" width="8.5546875" style="15" customWidth="1"/>
    <col min="5" max="5" width="9.44140625" style="15" customWidth="1"/>
    <col min="6" max="6" width="10.88671875" style="15" customWidth="1"/>
    <col min="7" max="7" width="9.6640625" style="15" customWidth="1"/>
    <col min="8" max="8" width="3" style="15" customWidth="1"/>
    <col min="9" max="9" width="12" style="281" customWidth="1"/>
    <col min="10" max="13" width="11" style="281"/>
    <col min="14" max="14" width="11.6640625" style="281" customWidth="1"/>
    <col min="15" max="16384" width="11" style="281"/>
  </cols>
  <sheetData>
    <row r="1" spans="1:9" ht="13.65" customHeight="1">
      <c r="A1" s="2194" t="s">
        <v>208</v>
      </c>
      <c r="B1" s="2194"/>
      <c r="C1" s="2194"/>
      <c r="D1" s="2194"/>
      <c r="E1" s="2194"/>
      <c r="F1" s="2194"/>
      <c r="G1" s="2194"/>
      <c r="H1" s="894"/>
    </row>
    <row r="2" spans="1:9" ht="13.65" customHeight="1">
      <c r="A2" s="2194" t="s">
        <v>209</v>
      </c>
      <c r="B2" s="2194"/>
      <c r="C2" s="2194"/>
      <c r="D2" s="2194"/>
      <c r="E2" s="2194"/>
      <c r="F2" s="2194"/>
      <c r="G2" s="2194"/>
      <c r="H2" s="894"/>
    </row>
    <row r="3" spans="1:9" ht="13.65" customHeight="1">
      <c r="A3" s="2173" t="s">
        <v>745</v>
      </c>
      <c r="B3" s="2173"/>
      <c r="C3" s="2173"/>
      <c r="D3" s="2173"/>
      <c r="E3" s="2173"/>
      <c r="F3" s="2173"/>
      <c r="G3" s="2173"/>
      <c r="H3" s="886"/>
    </row>
    <row r="4" spans="1:9" ht="9.6" customHeight="1">
      <c r="A4" s="37"/>
      <c r="B4" s="583"/>
      <c r="C4" s="583"/>
      <c r="D4" s="583"/>
      <c r="E4" s="583"/>
      <c r="F4" s="583"/>
      <c r="G4" s="583"/>
      <c r="H4" s="887"/>
    </row>
    <row r="5" spans="1:9" ht="13.65" customHeight="1">
      <c r="A5" s="37"/>
      <c r="B5" s="33"/>
      <c r="C5" s="33"/>
      <c r="D5" s="39"/>
      <c r="E5" s="40" t="s">
        <v>28</v>
      </c>
      <c r="F5" s="40" t="s">
        <v>29</v>
      </c>
      <c r="G5" s="40" t="s">
        <v>167</v>
      </c>
      <c r="H5" s="36"/>
    </row>
    <row r="6" spans="1:9" ht="13.65" customHeight="1">
      <c r="A6" s="37"/>
      <c r="B6" s="45" t="s">
        <v>30</v>
      </c>
      <c r="C6" s="33" t="s">
        <v>31</v>
      </c>
      <c r="D6" s="42" t="s">
        <v>91</v>
      </c>
      <c r="E6" s="35">
        <v>92034</v>
      </c>
      <c r="F6" s="639">
        <v>0</v>
      </c>
      <c r="G6" s="35">
        <f>SUM(E6:F6)</f>
        <v>92034</v>
      </c>
      <c r="H6" s="35"/>
    </row>
    <row r="7" spans="1:9" ht="8.4" customHeight="1">
      <c r="A7" s="37"/>
      <c r="B7" s="45"/>
      <c r="C7" s="33"/>
      <c r="D7" s="42"/>
      <c r="E7" s="35"/>
      <c r="F7" s="639"/>
      <c r="G7" s="35"/>
      <c r="H7" s="35"/>
    </row>
    <row r="8" spans="1:9" ht="13.65" customHeight="1">
      <c r="A8" s="37"/>
      <c r="B8" s="45" t="s">
        <v>32</v>
      </c>
      <c r="C8" s="43" t="s">
        <v>33</v>
      </c>
      <c r="D8" s="44"/>
      <c r="E8" s="36"/>
      <c r="F8" s="649"/>
      <c r="G8" s="36"/>
      <c r="H8" s="36"/>
    </row>
    <row r="9" spans="1:9" ht="13.65" customHeight="1">
      <c r="A9" s="37"/>
      <c r="B9" s="41"/>
      <c r="C9" s="43" t="s">
        <v>163</v>
      </c>
      <c r="D9" s="44" t="s">
        <v>91</v>
      </c>
      <c r="E9" s="36">
        <f>G23</f>
        <v>900</v>
      </c>
      <c r="F9" s="241">
        <v>0</v>
      </c>
      <c r="G9" s="36">
        <f>SUM(E9:F9)</f>
        <v>900</v>
      </c>
      <c r="H9" s="36"/>
    </row>
    <row r="10" spans="1:9" ht="13.65" customHeight="1">
      <c r="A10" s="37"/>
      <c r="B10" s="45" t="s">
        <v>90</v>
      </c>
      <c r="C10" s="33" t="s">
        <v>47</v>
      </c>
      <c r="D10" s="46" t="s">
        <v>91</v>
      </c>
      <c r="E10" s="47">
        <f>SUM(E6:E9)</f>
        <v>92934</v>
      </c>
      <c r="F10" s="641">
        <f>SUM(F6:F9)</f>
        <v>0</v>
      </c>
      <c r="G10" s="47">
        <f>SUM(E10:F10)</f>
        <v>92934</v>
      </c>
      <c r="H10" s="35"/>
    </row>
    <row r="11" spans="1:9" ht="13.65" customHeight="1">
      <c r="A11" s="37"/>
      <c r="B11" s="41"/>
      <c r="C11" s="33"/>
      <c r="D11" s="34"/>
      <c r="E11" s="34"/>
      <c r="F11" s="42"/>
      <c r="G11" s="34"/>
      <c r="H11" s="34"/>
    </row>
    <row r="12" spans="1:9" ht="13.65" customHeight="1">
      <c r="A12" s="37"/>
      <c r="B12" s="45" t="s">
        <v>48</v>
      </c>
      <c r="C12" s="33" t="s">
        <v>49</v>
      </c>
      <c r="D12" s="33"/>
      <c r="E12" s="33"/>
      <c r="F12" s="48"/>
      <c r="G12" s="33"/>
      <c r="H12" s="33"/>
    </row>
    <row r="13" spans="1:9" s="341" customFormat="1" ht="13.8" thickBot="1">
      <c r="A13" s="49"/>
      <c r="B13" s="588"/>
      <c r="C13" s="588"/>
      <c r="D13" s="588"/>
      <c r="E13" s="588"/>
      <c r="F13" s="588"/>
      <c r="G13" s="588" t="s">
        <v>155</v>
      </c>
      <c r="H13" s="636"/>
      <c r="I13" s="2146"/>
    </row>
    <row r="14" spans="1:9" s="341" customFormat="1" ht="14.4" thickTop="1" thickBot="1">
      <c r="A14" s="49"/>
      <c r="B14" s="282"/>
      <c r="C14" s="282" t="s">
        <v>50</v>
      </c>
      <c r="D14" s="282"/>
      <c r="E14" s="282"/>
      <c r="F14" s="282"/>
      <c r="G14" s="50" t="s">
        <v>167</v>
      </c>
      <c r="H14" s="36"/>
    </row>
    <row r="15" spans="1:9" ht="15" customHeight="1" thickTop="1">
      <c r="A15" s="769"/>
      <c r="C15" s="57" t="s">
        <v>94</v>
      </c>
      <c r="D15" s="377"/>
      <c r="E15" s="1027"/>
      <c r="F15" s="1027"/>
      <c r="G15" s="377"/>
      <c r="H15" s="377"/>
    </row>
    <row r="16" spans="1:9" s="1662" customFormat="1" ht="15" customHeight="1">
      <c r="A16" s="1912" t="s">
        <v>95</v>
      </c>
      <c r="B16" s="2029">
        <v>2052</v>
      </c>
      <c r="C16" s="1665" t="s">
        <v>454</v>
      </c>
      <c r="D16" s="1676"/>
      <c r="E16" s="2030"/>
      <c r="F16" s="2030"/>
      <c r="G16" s="1676"/>
      <c r="H16" s="1676"/>
    </row>
    <row r="17" spans="1:8" s="1662" customFormat="1" ht="15" customHeight="1">
      <c r="A17" s="1912"/>
      <c r="B17" s="2031">
        <v>0.09</v>
      </c>
      <c r="C17" s="1665" t="s">
        <v>426</v>
      </c>
      <c r="D17" s="2032"/>
      <c r="E17" s="1843"/>
      <c r="F17" s="1843"/>
      <c r="G17" s="2032"/>
      <c r="H17" s="2032"/>
    </row>
    <row r="18" spans="1:8" s="1662" customFormat="1" ht="15" customHeight="1">
      <c r="A18" s="1912"/>
      <c r="B18" s="803">
        <v>27</v>
      </c>
      <c r="C18" s="1841" t="s">
        <v>586</v>
      </c>
      <c r="D18" s="1851"/>
      <c r="E18" s="1679"/>
      <c r="F18" s="1847"/>
      <c r="G18" s="1676"/>
      <c r="H18" s="1676"/>
    </row>
    <row r="19" spans="1:8" s="1662" customFormat="1" ht="26.4" customHeight="1">
      <c r="A19" s="778"/>
      <c r="B19" s="1667" t="s">
        <v>587</v>
      </c>
      <c r="C19" s="2033" t="s">
        <v>588</v>
      </c>
      <c r="D19" s="2027"/>
      <c r="E19" s="1670">
        <v>900</v>
      </c>
      <c r="F19" s="2028">
        <v>0</v>
      </c>
      <c r="G19" s="448">
        <f t="shared" ref="G19" si="0">SUM(E19:F19)</f>
        <v>900</v>
      </c>
      <c r="H19" s="1851"/>
    </row>
    <row r="20" spans="1:8" s="1662" customFormat="1" ht="15" customHeight="1">
      <c r="A20" s="778" t="s">
        <v>90</v>
      </c>
      <c r="B20" s="779">
        <v>27</v>
      </c>
      <c r="C20" s="1841" t="s">
        <v>589</v>
      </c>
      <c r="D20" s="1850"/>
      <c r="E20" s="1674">
        <f>SUM(E19:E19)</f>
        <v>900</v>
      </c>
      <c r="F20" s="2025">
        <f>SUM(F19:F19)</f>
        <v>0</v>
      </c>
      <c r="G20" s="1850">
        <f>SUM(G19:G19)</f>
        <v>900</v>
      </c>
      <c r="H20" s="1851"/>
    </row>
    <row r="21" spans="1:8" s="1662" customFormat="1" ht="15" customHeight="1">
      <c r="A21" s="778" t="s">
        <v>90</v>
      </c>
      <c r="B21" s="2026">
        <v>0.09</v>
      </c>
      <c r="C21" s="1665" t="s">
        <v>426</v>
      </c>
      <c r="D21" s="2027"/>
      <c r="E21" s="1670">
        <f>E20</f>
        <v>900</v>
      </c>
      <c r="F21" s="2028">
        <f>F20</f>
        <v>0</v>
      </c>
      <c r="G21" s="2027">
        <f t="shared" ref="G21:G23" si="1">G20</f>
        <v>900</v>
      </c>
      <c r="H21" s="1851"/>
    </row>
    <row r="22" spans="1:8" s="1662" customFormat="1" ht="15" customHeight="1">
      <c r="A22" s="778" t="s">
        <v>90</v>
      </c>
      <c r="B22" s="1663">
        <v>2052</v>
      </c>
      <c r="C22" s="1659" t="s">
        <v>454</v>
      </c>
      <c r="D22" s="2027"/>
      <c r="E22" s="1670">
        <f>E21</f>
        <v>900</v>
      </c>
      <c r="F22" s="2028">
        <f>F21</f>
        <v>0</v>
      </c>
      <c r="G22" s="2027">
        <f t="shared" si="1"/>
        <v>900</v>
      </c>
      <c r="H22" s="1851"/>
    </row>
    <row r="23" spans="1:8" s="1662" customFormat="1" ht="15" customHeight="1">
      <c r="A23" s="1863" t="s">
        <v>90</v>
      </c>
      <c r="B23" s="1682"/>
      <c r="C23" s="1683" t="s">
        <v>94</v>
      </c>
      <c r="D23" s="2034"/>
      <c r="E23" s="2035">
        <f>E22</f>
        <v>900</v>
      </c>
      <c r="F23" s="2036">
        <f t="shared" ref="F23" si="2">F22</f>
        <v>0</v>
      </c>
      <c r="G23" s="2035">
        <f t="shared" si="1"/>
        <v>900</v>
      </c>
      <c r="H23" s="486"/>
    </row>
    <row r="24" spans="1:8" s="1662" customFormat="1" ht="15" customHeight="1">
      <c r="A24" s="1863" t="s">
        <v>90</v>
      </c>
      <c r="B24" s="1682"/>
      <c r="C24" s="1683" t="s">
        <v>91</v>
      </c>
      <c r="D24" s="2035"/>
      <c r="E24" s="2037">
        <f t="shared" ref="E24" si="3">E23</f>
        <v>900</v>
      </c>
      <c r="F24" s="2038">
        <f t="shared" ref="F24:G24" si="4">F23</f>
        <v>0</v>
      </c>
      <c r="G24" s="2037">
        <f t="shared" si="4"/>
        <v>900</v>
      </c>
      <c r="H24" s="486"/>
    </row>
    <row r="25" spans="1:8" s="450" customFormat="1">
      <c r="A25" s="270"/>
      <c r="B25" s="78"/>
      <c r="C25" s="61"/>
      <c r="D25" s="64"/>
      <c r="E25" s="458"/>
      <c r="F25" s="1506"/>
      <c r="G25" s="458"/>
      <c r="H25" s="64"/>
    </row>
    <row r="26" spans="1:8" s="1662" customFormat="1" ht="15" customHeight="1">
      <c r="A26" s="2217" t="s">
        <v>994</v>
      </c>
      <c r="B26" s="2217"/>
      <c r="C26" s="2217"/>
      <c r="D26" s="2217"/>
      <c r="E26" s="2217"/>
      <c r="F26" s="2217"/>
      <c r="G26" s="2217"/>
      <c r="H26" s="1421"/>
    </row>
    <row r="27" spans="1:8">
      <c r="A27" s="1912"/>
      <c r="B27" s="1912"/>
      <c r="C27" s="1912"/>
      <c r="D27" s="1912"/>
      <c r="E27" s="1912"/>
      <c r="F27" s="1912"/>
      <c r="G27" s="1912"/>
      <c r="H27" s="1421"/>
    </row>
    <row r="28" spans="1:8">
      <c r="A28" s="1912"/>
      <c r="B28" s="1912"/>
      <c r="C28" s="1912"/>
      <c r="D28" s="1912"/>
      <c r="E28" s="1912"/>
      <c r="F28" s="1912"/>
      <c r="G28" s="1912"/>
      <c r="H28" s="1421"/>
    </row>
    <row r="29" spans="1:8">
      <c r="B29" s="222"/>
      <c r="C29" s="222"/>
      <c r="D29" s="270"/>
      <c r="E29" s="270"/>
      <c r="F29" s="270"/>
      <c r="G29" s="270"/>
      <c r="H29" s="769"/>
    </row>
    <row r="30" spans="1:8">
      <c r="D30" s="2126"/>
      <c r="E30" s="623"/>
      <c r="F30" s="2126"/>
      <c r="G30" s="623"/>
      <c r="H30" s="623"/>
    </row>
    <row r="31" spans="1:8">
      <c r="D31" s="64"/>
      <c r="E31" s="64"/>
      <c r="F31" s="64"/>
      <c r="G31" s="64"/>
      <c r="H31" s="64"/>
    </row>
    <row r="32" spans="1:8">
      <c r="D32" s="64"/>
      <c r="E32" s="64"/>
      <c r="F32" s="64"/>
      <c r="G32" s="64"/>
      <c r="H32" s="64"/>
    </row>
    <row r="33" spans="1:8">
      <c r="D33" s="64"/>
      <c r="E33" s="64"/>
      <c r="F33" s="64"/>
      <c r="G33" s="64"/>
      <c r="H33" s="64"/>
    </row>
    <row r="34" spans="1:8">
      <c r="F34" s="16"/>
      <c r="G34" s="16"/>
      <c r="H34" s="16"/>
    </row>
    <row r="35" spans="1:8">
      <c r="C35" s="201"/>
      <c r="D35" s="248"/>
      <c r="E35" s="248"/>
      <c r="F35" s="248"/>
      <c r="G35" s="248"/>
      <c r="H35" s="248"/>
    </row>
    <row r="36" spans="1:8">
      <c r="C36" s="201"/>
      <c r="D36" s="152"/>
      <c r="E36" s="152"/>
      <c r="F36" s="247"/>
      <c r="G36" s="247"/>
      <c r="H36" s="247"/>
    </row>
    <row r="37" spans="1:8">
      <c r="C37" s="201"/>
      <c r="D37" s="16"/>
      <c r="E37" s="16"/>
      <c r="F37" s="152"/>
      <c r="G37" s="152"/>
      <c r="H37" s="152"/>
    </row>
    <row r="38" spans="1:8">
      <c r="C38" s="201"/>
      <c r="D38" s="16"/>
      <c r="E38" s="16"/>
      <c r="F38" s="16"/>
      <c r="G38" s="16"/>
      <c r="H38" s="16"/>
    </row>
    <row r="39" spans="1:8">
      <c r="C39" s="201"/>
      <c r="D39" s="16"/>
      <c r="E39" s="16"/>
      <c r="F39" s="16"/>
      <c r="G39" s="16"/>
      <c r="H39" s="16"/>
    </row>
    <row r="40" spans="1:8">
      <c r="C40" s="201"/>
      <c r="D40" s="16"/>
      <c r="E40" s="16"/>
      <c r="F40" s="16"/>
      <c r="G40" s="16"/>
      <c r="H40" s="16"/>
    </row>
    <row r="41" spans="1:8">
      <c r="C41" s="232"/>
      <c r="D41" s="16"/>
      <c r="E41" s="16"/>
      <c r="F41" s="16"/>
      <c r="G41" s="16"/>
      <c r="H41" s="16"/>
    </row>
    <row r="42" spans="1:8">
      <c r="A42" s="281"/>
      <c r="B42" s="281"/>
      <c r="C42" s="232"/>
      <c r="D42" s="16"/>
      <c r="E42" s="16"/>
      <c r="F42" s="16"/>
      <c r="G42" s="16"/>
      <c r="H42" s="16"/>
    </row>
  </sheetData>
  <mergeCells count="4">
    <mergeCell ref="A2:G2"/>
    <mergeCell ref="A1:G1"/>
    <mergeCell ref="A3:G3"/>
    <mergeCell ref="A26:G26"/>
  </mergeCells>
  <printOptions horizontalCentered="1"/>
  <pageMargins left="0.78740157480314965" right="0.78740157480314965" top="0.78740157480314965" bottom="4.1338582677165361" header="0.51181102362204722" footer="3.5433070866141736"/>
  <pageSetup paperSize="9" scale="95" firstPageNumber="39" orientation="portrait" blackAndWhite="1" useFirstPageNumber="1" r:id="rId1"/>
  <headerFooter alignWithMargins="0">
    <oddHeader xml:space="preserve">&amp;C   </oddHeader>
    <oddFooter>&amp;C&amp;"Times New Roman,Bold"&amp;P</oddFooter>
  </headerFooter>
</worksheet>
</file>

<file path=xl/worksheets/sheet24.xml><?xml version="1.0" encoding="utf-8"?>
<worksheet xmlns="http://schemas.openxmlformats.org/spreadsheetml/2006/main" xmlns:r="http://schemas.openxmlformats.org/officeDocument/2006/relationships">
  <sheetPr syncVertical="1" syncRef="C1" transitionEvaluation="1" transitionEntry="1">
    <tabColor rgb="FFFFFF00"/>
  </sheetPr>
  <dimension ref="A1:V79"/>
  <sheetViews>
    <sheetView view="pageBreakPreview" topLeftCell="C1" zoomScaleSheetLayoutView="100" workbookViewId="0">
      <selection activeCell="I1" sqref="I1:AE1048576"/>
    </sheetView>
  </sheetViews>
  <sheetFormatPr defaultColWidth="11" defaultRowHeight="13.2"/>
  <cols>
    <col min="1" max="1" width="6.44140625" style="461" customWidth="1"/>
    <col min="2" max="2" width="8.109375" style="462" customWidth="1"/>
    <col min="3" max="3" width="34.5546875" style="463" customWidth="1"/>
    <col min="4" max="4" width="8.5546875" style="464" customWidth="1"/>
    <col min="5" max="5" width="11.44140625" style="464" customWidth="1"/>
    <col min="6" max="6" width="11.44140625" style="463" customWidth="1"/>
    <col min="7" max="7" width="9.6640625" style="463" customWidth="1"/>
    <col min="8" max="8" width="3.44140625" style="463" customWidth="1"/>
    <col min="9" max="10" width="11" style="459" customWidth="1"/>
    <col min="11" max="22" width="11" style="459"/>
    <col min="23" max="16384" width="11" style="463"/>
  </cols>
  <sheetData>
    <row r="1" spans="1:8" ht="14.1" customHeight="1">
      <c r="A1" s="2220" t="s">
        <v>590</v>
      </c>
      <c r="B1" s="2220"/>
      <c r="C1" s="2220"/>
      <c r="D1" s="2220"/>
      <c r="E1" s="2220"/>
      <c r="F1" s="2220"/>
      <c r="G1" s="2220"/>
      <c r="H1" s="906"/>
    </row>
    <row r="2" spans="1:8" ht="14.1" customHeight="1">
      <c r="A2" s="2220" t="s">
        <v>591</v>
      </c>
      <c r="B2" s="2220"/>
      <c r="C2" s="2220"/>
      <c r="D2" s="2220"/>
      <c r="E2" s="2220"/>
      <c r="F2" s="2220"/>
      <c r="G2" s="2220"/>
      <c r="H2" s="906"/>
    </row>
    <row r="3" spans="1:8" ht="14.1" customHeight="1">
      <c r="A3" s="2173" t="s">
        <v>746</v>
      </c>
      <c r="B3" s="2173"/>
      <c r="C3" s="2173"/>
      <c r="D3" s="2173"/>
      <c r="E3" s="2173"/>
      <c r="F3" s="2173"/>
      <c r="G3" s="2173"/>
      <c r="H3" s="886"/>
    </row>
    <row r="4" spans="1:8" ht="14.1" customHeight="1">
      <c r="A4" s="37"/>
      <c r="B4" s="887"/>
      <c r="C4" s="887"/>
      <c r="D4" s="887"/>
      <c r="E4" s="887"/>
      <c r="F4" s="887"/>
      <c r="G4" s="887"/>
      <c r="H4" s="887"/>
    </row>
    <row r="5" spans="1:8" ht="14.1" customHeight="1">
      <c r="A5" s="37"/>
      <c r="B5" s="33"/>
      <c r="C5" s="33"/>
      <c r="D5" s="39"/>
      <c r="E5" s="40" t="s">
        <v>28</v>
      </c>
      <c r="F5" s="40" t="s">
        <v>29</v>
      </c>
      <c r="G5" s="40" t="s">
        <v>167</v>
      </c>
      <c r="H5" s="36"/>
    </row>
    <row r="6" spans="1:8" ht="14.1" customHeight="1">
      <c r="A6" s="37"/>
      <c r="B6" s="45" t="s">
        <v>30</v>
      </c>
      <c r="C6" s="33" t="s">
        <v>31</v>
      </c>
      <c r="D6" s="42" t="s">
        <v>91</v>
      </c>
      <c r="E6" s="35">
        <v>106713</v>
      </c>
      <c r="F6" s="800">
        <v>0</v>
      </c>
      <c r="G6" s="35">
        <f>SUM(E6:F6)</f>
        <v>106713</v>
      </c>
      <c r="H6" s="35"/>
    </row>
    <row r="7" spans="1:8" ht="9.6" customHeight="1">
      <c r="A7" s="37"/>
      <c r="B7" s="45"/>
      <c r="C7" s="33"/>
      <c r="D7" s="42"/>
      <c r="E7" s="35"/>
      <c r="F7" s="800"/>
      <c r="G7" s="35"/>
      <c r="H7" s="35"/>
    </row>
    <row r="8" spans="1:8" ht="14.1" customHeight="1">
      <c r="A8" s="37"/>
      <c r="B8" s="45" t="s">
        <v>32</v>
      </c>
      <c r="C8" s="1881" t="s">
        <v>33</v>
      </c>
      <c r="D8" s="44"/>
      <c r="E8" s="36"/>
      <c r="F8" s="1717"/>
      <c r="G8" s="36"/>
      <c r="H8" s="36"/>
    </row>
    <row r="9" spans="1:8" ht="15" customHeight="1">
      <c r="A9" s="37"/>
      <c r="B9" s="41"/>
      <c r="C9" s="1881" t="s">
        <v>163</v>
      </c>
      <c r="D9" s="44" t="s">
        <v>91</v>
      </c>
      <c r="E9" s="651">
        <f>G24</f>
        <v>1500</v>
      </c>
      <c r="F9" s="805">
        <v>0</v>
      </c>
      <c r="G9" s="1578">
        <f>SUM(E9:F9)</f>
        <v>1500</v>
      </c>
      <c r="H9" s="36"/>
    </row>
    <row r="10" spans="1:8" ht="14.1" customHeight="1">
      <c r="A10" s="37"/>
      <c r="B10" s="45" t="s">
        <v>90</v>
      </c>
      <c r="C10" s="33" t="s">
        <v>47</v>
      </c>
      <c r="D10" s="46" t="s">
        <v>91</v>
      </c>
      <c r="E10" s="47">
        <f>SUM(E6:E9)</f>
        <v>108213</v>
      </c>
      <c r="F10" s="1369">
        <f>SUM(F6:F9)</f>
        <v>0</v>
      </c>
      <c r="G10" s="47">
        <f>SUM(E10:F10)</f>
        <v>108213</v>
      </c>
      <c r="H10" s="35"/>
    </row>
    <row r="11" spans="1:8" ht="14.1" customHeight="1">
      <c r="A11" s="37"/>
      <c r="B11" s="41"/>
      <c r="C11" s="33"/>
      <c r="D11" s="34"/>
      <c r="E11" s="34"/>
      <c r="F11" s="42"/>
      <c r="G11" s="34"/>
      <c r="H11" s="34"/>
    </row>
    <row r="12" spans="1:8" ht="14.1" customHeight="1">
      <c r="A12" s="37"/>
      <c r="B12" s="45" t="s">
        <v>48</v>
      </c>
      <c r="C12" s="33" t="s">
        <v>49</v>
      </c>
      <c r="D12" s="33"/>
      <c r="E12" s="33"/>
      <c r="F12" s="48"/>
      <c r="G12" s="33"/>
      <c r="H12" s="33"/>
    </row>
    <row r="13" spans="1:8" s="1" customFormat="1">
      <c r="A13" s="35"/>
      <c r="B13" s="636"/>
      <c r="C13" s="636"/>
      <c r="D13" s="636"/>
      <c r="E13" s="636"/>
      <c r="F13" s="636"/>
      <c r="G13" s="636"/>
      <c r="H13" s="636"/>
    </row>
    <row r="14" spans="1:8" s="1" customFormat="1" ht="13.8" thickBot="1">
      <c r="A14" s="49"/>
      <c r="B14" s="595"/>
      <c r="C14" s="888"/>
      <c r="D14" s="888"/>
      <c r="E14" s="888"/>
      <c r="F14" s="888"/>
      <c r="G14" s="888" t="s">
        <v>155</v>
      </c>
      <c r="H14" s="636"/>
    </row>
    <row r="15" spans="1:8" s="1" customFormat="1" ht="14.4" thickTop="1" thickBot="1">
      <c r="A15" s="49"/>
      <c r="B15" s="282"/>
      <c r="C15" s="282" t="s">
        <v>50</v>
      </c>
      <c r="D15" s="282"/>
      <c r="E15" s="282"/>
      <c r="F15" s="282"/>
      <c r="G15" s="50" t="s">
        <v>167</v>
      </c>
      <c r="H15" s="36"/>
    </row>
    <row r="16" spans="1:8" s="16" customFormat="1" ht="15.6" customHeight="1" thickTop="1">
      <c r="A16" s="919"/>
      <c r="B16" s="1099"/>
      <c r="C16" s="917" t="s">
        <v>94</v>
      </c>
      <c r="D16" s="53"/>
      <c r="E16" s="815"/>
      <c r="F16" s="815"/>
      <c r="G16" s="53"/>
      <c r="H16" s="53"/>
    </row>
    <row r="17" spans="1:22" s="16" customFormat="1" ht="15.6" customHeight="1">
      <c r="A17" s="920" t="s">
        <v>95</v>
      </c>
      <c r="B17" s="916">
        <v>2052</v>
      </c>
      <c r="C17" s="917" t="s">
        <v>454</v>
      </c>
      <c r="D17" s="53"/>
      <c r="E17" s="815"/>
      <c r="F17" s="815"/>
      <c r="G17" s="53"/>
      <c r="H17" s="53"/>
    </row>
    <row r="18" spans="1:22" s="16" customFormat="1" ht="15.6" customHeight="1">
      <c r="A18" s="920"/>
      <c r="B18" s="1716">
        <v>0.09</v>
      </c>
      <c r="C18" s="917" t="s">
        <v>426</v>
      </c>
      <c r="D18" s="292"/>
      <c r="E18" s="326"/>
      <c r="F18" s="1826"/>
      <c r="G18" s="292"/>
      <c r="H18" s="292"/>
    </row>
    <row r="19" spans="1:22" s="16" customFormat="1" ht="15.6" customHeight="1">
      <c r="A19" s="920"/>
      <c r="B19" s="918">
        <v>29</v>
      </c>
      <c r="C19" s="919" t="s">
        <v>950</v>
      </c>
      <c r="D19" s="286"/>
      <c r="E19" s="331"/>
      <c r="F19" s="1836"/>
      <c r="G19" s="284"/>
      <c r="H19" s="284"/>
    </row>
    <row r="20" spans="1:22" s="16" customFormat="1" ht="15.6" customHeight="1">
      <c r="A20" s="920"/>
      <c r="B20" s="918" t="s">
        <v>951</v>
      </c>
      <c r="C20" s="919" t="s">
        <v>157</v>
      </c>
      <c r="D20" s="488"/>
      <c r="E20" s="369">
        <v>1500</v>
      </c>
      <c r="F20" s="1380">
        <v>0</v>
      </c>
      <c r="G20" s="369">
        <f>SUM(E20:F20)</f>
        <v>1500</v>
      </c>
      <c r="H20" s="67"/>
    </row>
    <row r="21" spans="1:22" s="16" customFormat="1" ht="15.6" customHeight="1">
      <c r="A21" s="920" t="s">
        <v>90</v>
      </c>
      <c r="B21" s="918">
        <v>29</v>
      </c>
      <c r="C21" s="919" t="s">
        <v>950</v>
      </c>
      <c r="D21" s="488"/>
      <c r="E21" s="369">
        <f>E20</f>
        <v>1500</v>
      </c>
      <c r="F21" s="1380">
        <f t="shared" ref="F21:G23" si="0">F20</f>
        <v>0</v>
      </c>
      <c r="G21" s="369">
        <f t="shared" si="0"/>
        <v>1500</v>
      </c>
      <c r="H21" s="67"/>
    </row>
    <row r="22" spans="1:22" s="16" customFormat="1" ht="15.6" customHeight="1">
      <c r="A22" s="920" t="s">
        <v>90</v>
      </c>
      <c r="B22" s="1716">
        <v>0.09</v>
      </c>
      <c r="C22" s="917" t="s">
        <v>426</v>
      </c>
      <c r="D22" s="1096"/>
      <c r="E22" s="370">
        <f>E21</f>
        <v>1500</v>
      </c>
      <c r="F22" s="641">
        <f t="shared" si="0"/>
        <v>0</v>
      </c>
      <c r="G22" s="370">
        <f t="shared" si="0"/>
        <v>1500</v>
      </c>
      <c r="H22" s="67"/>
    </row>
    <row r="23" spans="1:22" s="16" customFormat="1" ht="15.6" customHeight="1">
      <c r="A23" s="920" t="s">
        <v>90</v>
      </c>
      <c r="B23" s="916">
        <v>2052</v>
      </c>
      <c r="C23" s="917" t="s">
        <v>454</v>
      </c>
      <c r="D23" s="1096"/>
      <c r="E23" s="370">
        <f>E22</f>
        <v>1500</v>
      </c>
      <c r="F23" s="641">
        <f t="shared" si="0"/>
        <v>0</v>
      </c>
      <c r="G23" s="370">
        <f t="shared" si="0"/>
        <v>1500</v>
      </c>
      <c r="H23" s="67"/>
    </row>
    <row r="24" spans="1:22" s="16" customFormat="1" ht="15.6" customHeight="1">
      <c r="A24" s="1102" t="s">
        <v>90</v>
      </c>
      <c r="B24" s="1103"/>
      <c r="C24" s="1104" t="s">
        <v>94</v>
      </c>
      <c r="D24" s="1096"/>
      <c r="E24" s="370">
        <f>E20</f>
        <v>1500</v>
      </c>
      <c r="F24" s="641">
        <f t="shared" ref="F24:G24" si="1">F20</f>
        <v>0</v>
      </c>
      <c r="G24" s="370">
        <f t="shared" si="1"/>
        <v>1500</v>
      </c>
      <c r="H24" s="67"/>
    </row>
    <row r="25" spans="1:22" s="16" customFormat="1" ht="15.6" customHeight="1">
      <c r="A25" s="1102" t="s">
        <v>90</v>
      </c>
      <c r="B25" s="1103"/>
      <c r="C25" s="1104" t="s">
        <v>91</v>
      </c>
      <c r="D25" s="1096"/>
      <c r="E25" s="933">
        <f t="shared" ref="E25" si="2">E24</f>
        <v>1500</v>
      </c>
      <c r="F25" s="1369">
        <f t="shared" ref="F25:G25" si="3">F24</f>
        <v>0</v>
      </c>
      <c r="G25" s="933">
        <f t="shared" si="3"/>
        <v>1500</v>
      </c>
      <c r="H25" s="67"/>
    </row>
    <row r="26" spans="1:22">
      <c r="A26" s="201"/>
      <c r="B26" s="1653"/>
      <c r="C26" s="404"/>
      <c r="D26" s="284"/>
      <c r="E26" s="284"/>
      <c r="F26" s="284"/>
      <c r="G26" s="284"/>
      <c r="H26" s="284"/>
      <c r="R26" s="463"/>
      <c r="S26" s="463"/>
      <c r="T26" s="463"/>
      <c r="U26" s="463"/>
      <c r="V26" s="463"/>
    </row>
    <row r="27" spans="1:22">
      <c r="A27" s="769" t="s">
        <v>952</v>
      </c>
      <c r="B27" s="15"/>
      <c r="C27" s="15"/>
      <c r="D27" s="467"/>
      <c r="E27" s="467"/>
      <c r="F27" s="467"/>
      <c r="G27" s="467"/>
      <c r="H27" s="467"/>
    </row>
    <row r="28" spans="1:22">
      <c r="A28" s="905"/>
      <c r="B28" s="2218"/>
      <c r="C28" s="2219"/>
      <c r="D28" s="2219"/>
      <c r="E28" s="2219"/>
      <c r="F28" s="2219"/>
      <c r="G28" s="2219"/>
      <c r="H28" s="2219"/>
    </row>
    <row r="29" spans="1:22">
      <c r="A29" s="904"/>
      <c r="B29" s="453"/>
      <c r="C29" s="466"/>
      <c r="D29" s="467"/>
      <c r="E29" s="467"/>
      <c r="F29" s="467"/>
      <c r="G29" s="467"/>
      <c r="H29" s="467"/>
    </row>
    <row r="30" spans="1:22">
      <c r="A30" s="904"/>
      <c r="B30" s="453"/>
      <c r="C30" s="466"/>
      <c r="D30" s="467"/>
      <c r="E30" s="467"/>
      <c r="F30" s="467"/>
      <c r="G30" s="467"/>
      <c r="H30" s="467"/>
    </row>
    <row r="31" spans="1:22" s="459" customFormat="1">
      <c r="A31" s="904"/>
      <c r="B31" s="453"/>
      <c r="C31" s="466"/>
      <c r="D31" s="467"/>
      <c r="E31" s="467"/>
      <c r="F31" s="467"/>
      <c r="G31" s="467"/>
      <c r="H31" s="467"/>
    </row>
    <row r="32" spans="1:22" s="459" customFormat="1">
      <c r="A32" s="461"/>
      <c r="B32" s="462"/>
      <c r="C32" s="463"/>
      <c r="D32" s="2126"/>
      <c r="E32" s="623"/>
      <c r="F32" s="2126"/>
      <c r="G32" s="623"/>
      <c r="H32" s="623"/>
    </row>
    <row r="33" spans="1:8" s="459" customFormat="1">
      <c r="A33" s="461"/>
      <c r="B33" s="462"/>
      <c r="C33" s="463"/>
      <c r="D33" s="151"/>
      <c r="E33" s="151"/>
      <c r="F33" s="151"/>
      <c r="G33" s="151"/>
      <c r="H33" s="247"/>
    </row>
    <row r="34" spans="1:8" s="459" customFormat="1">
      <c r="A34" s="461"/>
      <c r="B34" s="462"/>
      <c r="C34" s="468"/>
      <c r="D34" s="244"/>
      <c r="E34" s="244"/>
      <c r="F34" s="244"/>
      <c r="G34" s="244"/>
      <c r="H34" s="152"/>
    </row>
    <row r="35" spans="1:8" s="459" customFormat="1">
      <c r="A35" s="461"/>
      <c r="B35" s="462"/>
      <c r="C35" s="463"/>
      <c r="D35" s="464"/>
      <c r="E35" s="464"/>
      <c r="F35" s="464"/>
      <c r="G35" s="464"/>
      <c r="H35" s="464"/>
    </row>
    <row r="36" spans="1:8" s="459" customFormat="1">
      <c r="A36" s="461"/>
      <c r="B36" s="462"/>
      <c r="C36" s="463"/>
      <c r="D36" s="464"/>
      <c r="E36" s="464"/>
      <c r="F36" s="464"/>
      <c r="G36" s="464"/>
      <c r="H36" s="464"/>
    </row>
    <row r="37" spans="1:8" s="459" customFormat="1">
      <c r="A37" s="461"/>
      <c r="B37" s="462"/>
      <c r="C37" s="463"/>
      <c r="D37" s="464"/>
      <c r="E37" s="464"/>
      <c r="F37" s="464"/>
      <c r="G37" s="464"/>
      <c r="H37" s="464"/>
    </row>
    <row r="38" spans="1:8" s="459" customFormat="1">
      <c r="A38" s="461"/>
      <c r="B38" s="462"/>
      <c r="C38" s="469"/>
      <c r="D38" s="464"/>
      <c r="E38" s="464"/>
      <c r="F38" s="464"/>
      <c r="G38" s="464"/>
      <c r="H38" s="464"/>
    </row>
    <row r="39" spans="1:8" s="459" customFormat="1">
      <c r="A39" s="461"/>
      <c r="B39" s="462"/>
      <c r="C39" s="465"/>
      <c r="D39" s="464"/>
      <c r="E39" s="464"/>
      <c r="F39" s="464"/>
      <c r="G39" s="464"/>
      <c r="H39" s="464"/>
    </row>
    <row r="40" spans="1:8" s="459" customFormat="1">
      <c r="A40" s="461"/>
      <c r="B40" s="462"/>
      <c r="C40" s="465"/>
      <c r="D40" s="464"/>
      <c r="E40" s="464"/>
      <c r="F40" s="464"/>
      <c r="G40" s="464"/>
      <c r="H40" s="464"/>
    </row>
    <row r="41" spans="1:8" s="459" customFormat="1">
      <c r="A41" s="461"/>
      <c r="B41" s="462"/>
      <c r="C41" s="465"/>
      <c r="D41" s="464"/>
      <c r="E41" s="464"/>
      <c r="F41" s="464"/>
      <c r="G41" s="464"/>
      <c r="H41" s="464"/>
    </row>
    <row r="42" spans="1:8" s="459" customFormat="1">
      <c r="A42" s="461"/>
      <c r="B42" s="462"/>
      <c r="C42" s="465"/>
      <c r="D42" s="464"/>
      <c r="E42" s="464"/>
      <c r="F42" s="464"/>
      <c r="G42" s="464"/>
      <c r="H42" s="464"/>
    </row>
    <row r="43" spans="1:8" s="459" customFormat="1">
      <c r="A43" s="461"/>
      <c r="B43" s="462"/>
      <c r="C43" s="463"/>
      <c r="D43" s="464"/>
      <c r="E43" s="464"/>
      <c r="F43" s="464"/>
      <c r="G43" s="464"/>
      <c r="H43" s="464"/>
    </row>
    <row r="44" spans="1:8" s="459" customFormat="1">
      <c r="A44" s="461"/>
      <c r="B44" s="462"/>
      <c r="C44" s="463"/>
      <c r="D44" s="464"/>
      <c r="E44" s="464"/>
      <c r="F44" s="464"/>
      <c r="G44" s="464"/>
      <c r="H44" s="464"/>
    </row>
    <row r="45" spans="1:8" s="459" customFormat="1">
      <c r="A45" s="461"/>
      <c r="B45" s="462"/>
      <c r="C45" s="463"/>
      <c r="D45" s="464"/>
      <c r="E45" s="464"/>
      <c r="F45" s="464"/>
      <c r="G45" s="464"/>
      <c r="H45" s="464"/>
    </row>
    <row r="46" spans="1:8" s="459" customFormat="1">
      <c r="A46" s="461"/>
      <c r="B46" s="462"/>
      <c r="C46" s="463"/>
      <c r="D46" s="464"/>
      <c r="E46" s="464"/>
      <c r="F46" s="464"/>
      <c r="G46" s="464"/>
      <c r="H46" s="464"/>
    </row>
    <row r="47" spans="1:8" s="459" customFormat="1">
      <c r="A47" s="461"/>
      <c r="B47" s="462"/>
      <c r="C47" s="463"/>
      <c r="D47" s="464"/>
      <c r="E47" s="464"/>
      <c r="F47" s="464"/>
      <c r="G47" s="464"/>
      <c r="H47" s="464"/>
    </row>
    <row r="48" spans="1:8" s="459" customFormat="1">
      <c r="A48" s="461"/>
      <c r="B48" s="462"/>
      <c r="C48" s="463"/>
      <c r="D48" s="464"/>
      <c r="E48" s="464"/>
      <c r="F48" s="464"/>
      <c r="G48" s="464"/>
      <c r="H48" s="464"/>
    </row>
    <row r="49" spans="1:8" s="459" customFormat="1">
      <c r="A49" s="461"/>
      <c r="B49" s="462"/>
      <c r="C49" s="463"/>
      <c r="D49" s="464"/>
      <c r="E49" s="464"/>
      <c r="F49" s="464"/>
      <c r="G49" s="464"/>
      <c r="H49" s="464"/>
    </row>
    <row r="50" spans="1:8" s="459" customFormat="1">
      <c r="A50" s="461"/>
      <c r="B50" s="462"/>
      <c r="C50" s="463"/>
      <c r="D50" s="470"/>
      <c r="E50" s="464"/>
      <c r="F50" s="464"/>
      <c r="G50" s="464"/>
      <c r="H50" s="464"/>
    </row>
    <row r="51" spans="1:8" s="459" customFormat="1">
      <c r="A51" s="461"/>
      <c r="B51" s="462"/>
      <c r="C51" s="463"/>
      <c r="D51" s="470"/>
      <c r="E51" s="464"/>
      <c r="F51" s="464"/>
      <c r="G51" s="464"/>
      <c r="H51" s="464"/>
    </row>
    <row r="52" spans="1:8" s="459" customFormat="1">
      <c r="A52" s="461"/>
      <c r="B52" s="462"/>
      <c r="C52" s="463"/>
      <c r="D52" s="464"/>
      <c r="E52" s="464"/>
      <c r="F52" s="464"/>
      <c r="G52" s="464"/>
      <c r="H52" s="464"/>
    </row>
    <row r="53" spans="1:8" s="459" customFormat="1">
      <c r="A53" s="461"/>
      <c r="B53" s="462"/>
      <c r="C53" s="463"/>
      <c r="D53" s="464"/>
      <c r="E53" s="464"/>
      <c r="F53" s="464"/>
      <c r="G53" s="464"/>
      <c r="H53" s="464"/>
    </row>
    <row r="54" spans="1:8" s="459" customFormat="1">
      <c r="A54" s="461"/>
      <c r="B54" s="462"/>
      <c r="C54" s="463"/>
      <c r="D54" s="464"/>
      <c r="E54" s="464"/>
      <c r="F54" s="464"/>
      <c r="G54" s="464"/>
      <c r="H54" s="464"/>
    </row>
    <row r="55" spans="1:8" s="459" customFormat="1">
      <c r="A55" s="461"/>
      <c r="B55" s="462"/>
      <c r="C55" s="463"/>
      <c r="D55" s="464"/>
      <c r="E55" s="464"/>
      <c r="F55" s="464"/>
      <c r="G55" s="464"/>
      <c r="H55" s="464"/>
    </row>
    <row r="56" spans="1:8" s="459" customFormat="1">
      <c r="A56" s="461"/>
      <c r="B56" s="462"/>
      <c r="C56" s="463"/>
      <c r="D56" s="464"/>
      <c r="E56" s="464"/>
      <c r="F56" s="464"/>
      <c r="G56" s="464"/>
      <c r="H56" s="464"/>
    </row>
    <row r="57" spans="1:8" s="459" customFormat="1">
      <c r="A57" s="461"/>
      <c r="B57" s="462"/>
      <c r="C57" s="463"/>
      <c r="D57" s="464"/>
      <c r="E57" s="464"/>
      <c r="F57" s="464"/>
      <c r="G57" s="464"/>
      <c r="H57" s="464"/>
    </row>
    <row r="58" spans="1:8" s="459" customFormat="1">
      <c r="A58" s="461"/>
      <c r="B58" s="462"/>
      <c r="C58" s="463"/>
      <c r="D58" s="464"/>
      <c r="E58" s="464"/>
      <c r="F58" s="464"/>
      <c r="G58" s="464"/>
      <c r="H58" s="464"/>
    </row>
    <row r="59" spans="1:8" s="459" customFormat="1">
      <c r="A59" s="461"/>
      <c r="B59" s="462"/>
      <c r="C59" s="463"/>
      <c r="D59" s="464"/>
      <c r="E59" s="464"/>
      <c r="F59" s="464"/>
      <c r="G59" s="464"/>
      <c r="H59" s="464"/>
    </row>
    <row r="60" spans="1:8" s="459" customFormat="1">
      <c r="A60" s="461"/>
      <c r="B60" s="462"/>
      <c r="C60" s="463"/>
      <c r="D60" s="464"/>
      <c r="E60" s="464"/>
      <c r="F60" s="464"/>
      <c r="G60" s="464"/>
      <c r="H60" s="464"/>
    </row>
    <row r="61" spans="1:8" s="459" customFormat="1">
      <c r="A61" s="461"/>
      <c r="B61" s="462"/>
      <c r="C61" s="463"/>
      <c r="D61" s="464"/>
      <c r="E61" s="464"/>
      <c r="F61" s="464"/>
      <c r="G61" s="464"/>
      <c r="H61" s="464"/>
    </row>
    <row r="62" spans="1:8" s="459" customFormat="1">
      <c r="A62" s="461"/>
      <c r="B62" s="462"/>
      <c r="C62" s="463"/>
      <c r="D62" s="464"/>
      <c r="E62" s="464"/>
      <c r="F62" s="464"/>
      <c r="G62" s="464"/>
      <c r="H62" s="464"/>
    </row>
    <row r="63" spans="1:8" s="459" customFormat="1">
      <c r="A63" s="461"/>
      <c r="B63" s="462"/>
      <c r="C63" s="463"/>
      <c r="D63" s="464"/>
      <c r="E63" s="464"/>
      <c r="F63" s="464"/>
      <c r="G63" s="464"/>
      <c r="H63" s="464"/>
    </row>
    <row r="64" spans="1:8" s="459" customFormat="1">
      <c r="A64" s="461"/>
      <c r="B64" s="462"/>
      <c r="C64" s="463"/>
      <c r="D64" s="464"/>
      <c r="E64" s="464"/>
      <c r="F64" s="464"/>
      <c r="G64" s="464"/>
      <c r="H64" s="464"/>
    </row>
    <row r="65" spans="1:8" s="459" customFormat="1">
      <c r="A65" s="461"/>
      <c r="B65" s="462"/>
      <c r="C65" s="463"/>
      <c r="D65" s="464"/>
      <c r="E65" s="464"/>
      <c r="F65" s="464"/>
      <c r="G65" s="464"/>
      <c r="H65" s="464"/>
    </row>
    <row r="66" spans="1:8" s="459" customFormat="1">
      <c r="A66" s="461"/>
      <c r="B66" s="462"/>
      <c r="C66" s="463"/>
      <c r="D66" s="464"/>
      <c r="E66" s="464"/>
      <c r="F66" s="464"/>
      <c r="G66" s="464"/>
      <c r="H66" s="464"/>
    </row>
    <row r="67" spans="1:8" s="459" customFormat="1">
      <c r="A67" s="461"/>
      <c r="B67" s="462"/>
      <c r="C67" s="463"/>
      <c r="D67" s="464"/>
      <c r="E67" s="464"/>
      <c r="F67" s="464"/>
      <c r="G67" s="464"/>
      <c r="H67" s="464"/>
    </row>
    <row r="68" spans="1:8" s="459" customFormat="1">
      <c r="A68" s="461"/>
      <c r="B68" s="462"/>
      <c r="C68" s="463"/>
      <c r="D68" s="464"/>
      <c r="E68" s="464"/>
      <c r="F68" s="464"/>
      <c r="G68" s="464"/>
      <c r="H68" s="464"/>
    </row>
    <row r="69" spans="1:8" s="459" customFormat="1">
      <c r="A69" s="461"/>
      <c r="B69" s="462"/>
      <c r="C69" s="463"/>
      <c r="D69" s="464"/>
      <c r="E69" s="464"/>
      <c r="F69" s="464"/>
      <c r="G69" s="464"/>
      <c r="H69" s="464"/>
    </row>
    <row r="70" spans="1:8" s="459" customFormat="1">
      <c r="A70" s="461"/>
      <c r="B70" s="462"/>
      <c r="C70" s="463"/>
      <c r="D70" s="464"/>
      <c r="E70" s="464"/>
      <c r="F70" s="464"/>
      <c r="G70" s="464"/>
      <c r="H70" s="464"/>
    </row>
    <row r="71" spans="1:8" s="459" customFormat="1">
      <c r="A71" s="461"/>
      <c r="B71" s="462"/>
      <c r="C71" s="463"/>
      <c r="D71" s="464"/>
      <c r="E71" s="464"/>
      <c r="F71" s="464"/>
      <c r="G71" s="464"/>
      <c r="H71" s="464"/>
    </row>
    <row r="78" spans="1:8" s="459" customFormat="1">
      <c r="A78" s="461"/>
      <c r="B78" s="462"/>
      <c r="C78" s="463"/>
      <c r="D78" s="464"/>
      <c r="E78" s="464"/>
      <c r="F78" s="463"/>
      <c r="G78" s="463"/>
      <c r="H78" s="463"/>
    </row>
    <row r="79" spans="1:8" s="459" customFormat="1">
      <c r="A79" s="461"/>
      <c r="B79" s="462"/>
      <c r="C79" s="463"/>
      <c r="D79" s="464"/>
      <c r="E79" s="464"/>
      <c r="F79" s="463"/>
      <c r="G79" s="463"/>
      <c r="H79" s="463"/>
    </row>
  </sheetData>
  <mergeCells count="4">
    <mergeCell ref="B28:H28"/>
    <mergeCell ref="A1:G1"/>
    <mergeCell ref="A2:G2"/>
    <mergeCell ref="A3:G3"/>
  </mergeCells>
  <printOptions horizontalCentered="1"/>
  <pageMargins left="0.78740157480314965" right="0.78740157480314965" top="0.78740157480314965" bottom="4.1338582677165361" header="0.51181102362204722" footer="3.5433070866141736"/>
  <pageSetup paperSize="9" scale="95" firstPageNumber="40" orientation="portrait" blackAndWhite="1" useFirstPageNumber="1" r:id="rId1"/>
  <headerFooter alignWithMargins="0">
    <oddHeader xml:space="preserve">&amp;C   </oddHeader>
    <oddFooter>&amp;C&amp;"Times New Roman,Bold" &amp;P</oddFooter>
  </headerFooter>
</worksheet>
</file>

<file path=xl/worksheets/sheet25.xml><?xml version="1.0" encoding="utf-8"?>
<worksheet xmlns="http://schemas.openxmlformats.org/spreadsheetml/2006/main" xmlns:r="http://schemas.openxmlformats.org/officeDocument/2006/relationships">
  <sheetPr syncVertical="1" syncRef="B1" transitionEvaluation="1" transitionEntry="1" codeName="Sheet24">
    <tabColor rgb="FFFFFF00"/>
  </sheetPr>
  <dimension ref="A1:X70"/>
  <sheetViews>
    <sheetView view="pageBreakPreview" topLeftCell="B1" zoomScaleSheetLayoutView="100" workbookViewId="0">
      <selection activeCell="I1" sqref="I1:AC1048576"/>
    </sheetView>
  </sheetViews>
  <sheetFormatPr defaultColWidth="11" defaultRowHeight="13.2"/>
  <cols>
    <col min="1" max="1" width="6.44140625" style="461" customWidth="1"/>
    <col min="2" max="2" width="7.6640625" style="462" customWidth="1"/>
    <col min="3" max="3" width="32.6640625" style="463" customWidth="1"/>
    <col min="4" max="4" width="7.6640625" style="464" customWidth="1"/>
    <col min="5" max="5" width="9.6640625" style="464" customWidth="1"/>
    <col min="6" max="7" width="9.6640625" style="463" customWidth="1"/>
    <col min="8" max="8" width="3.6640625" style="463" customWidth="1"/>
    <col min="9" max="12" width="11" style="459" customWidth="1"/>
    <col min="13" max="24" width="11" style="459"/>
    <col min="25" max="16384" width="11" style="463"/>
  </cols>
  <sheetData>
    <row r="1" spans="1:18" ht="14.1" customHeight="1">
      <c r="A1" s="2220" t="s">
        <v>35</v>
      </c>
      <c r="B1" s="2220"/>
      <c r="C1" s="2220"/>
      <c r="D1" s="2220"/>
      <c r="E1" s="2220"/>
      <c r="F1" s="2220"/>
      <c r="G1" s="2220"/>
      <c r="H1" s="906"/>
    </row>
    <row r="2" spans="1:18" ht="14.1" customHeight="1">
      <c r="A2" s="2220" t="s">
        <v>27</v>
      </c>
      <c r="B2" s="2220"/>
      <c r="C2" s="2220"/>
      <c r="D2" s="2220"/>
      <c r="E2" s="2220"/>
      <c r="F2" s="2220"/>
      <c r="G2" s="2220"/>
      <c r="H2" s="906"/>
    </row>
    <row r="3" spans="1:18" ht="14.4" customHeight="1">
      <c r="A3" s="2173" t="s">
        <v>747</v>
      </c>
      <c r="B3" s="2173"/>
      <c r="C3" s="2173"/>
      <c r="D3" s="2173"/>
      <c r="E3" s="2173"/>
      <c r="F3" s="2173"/>
      <c r="G3" s="2173"/>
      <c r="H3" s="886"/>
    </row>
    <row r="4" spans="1:18" ht="14.1" customHeight="1">
      <c r="A4" s="37"/>
      <c r="B4" s="583"/>
      <c r="C4" s="583"/>
      <c r="D4" s="583"/>
      <c r="E4" s="583"/>
      <c r="F4" s="583"/>
      <c r="G4" s="583"/>
      <c r="H4" s="887"/>
    </row>
    <row r="5" spans="1:18" s="1879" customFormat="1" ht="15" customHeight="1">
      <c r="A5" s="807"/>
      <c r="B5" s="1754"/>
      <c r="C5" s="1754"/>
      <c r="D5" s="1876"/>
      <c r="E5" s="1877" t="s">
        <v>28</v>
      </c>
      <c r="F5" s="1877" t="s">
        <v>29</v>
      </c>
      <c r="G5" s="1877" t="s">
        <v>167</v>
      </c>
      <c r="H5" s="1878"/>
    </row>
    <row r="6" spans="1:18" s="1879" customFormat="1" ht="15" customHeight="1">
      <c r="A6" s="807"/>
      <c r="B6" s="1753" t="s">
        <v>30</v>
      </c>
      <c r="C6" s="1754" t="s">
        <v>31</v>
      </c>
      <c r="D6" s="1771" t="s">
        <v>91</v>
      </c>
      <c r="E6" s="1153">
        <v>166129</v>
      </c>
      <c r="F6" s="1153">
        <v>467500</v>
      </c>
      <c r="G6" s="1153">
        <f>SUM(E6:F6)</f>
        <v>633629</v>
      </c>
      <c r="H6" s="1153"/>
    </row>
    <row r="7" spans="1:18" s="1879" customFormat="1" ht="15" customHeight="1">
      <c r="A7" s="807"/>
      <c r="B7" s="1896" t="s">
        <v>32</v>
      </c>
      <c r="C7" s="1881" t="s">
        <v>33</v>
      </c>
      <c r="D7" s="1882"/>
      <c r="E7" s="1878"/>
      <c r="F7" s="1878"/>
      <c r="G7" s="1878"/>
      <c r="H7" s="1878"/>
    </row>
    <row r="8" spans="1:18" s="1879" customFormat="1" ht="15" customHeight="1">
      <c r="A8" s="807"/>
      <c r="B8" s="1880"/>
      <c r="C8" s="1881" t="s">
        <v>163</v>
      </c>
      <c r="D8" s="1882" t="s">
        <v>91</v>
      </c>
      <c r="E8" s="1878">
        <f>G23</f>
        <v>1452</v>
      </c>
      <c r="F8" s="1883">
        <v>0</v>
      </c>
      <c r="G8" s="1878">
        <f>SUM(E8:F8)</f>
        <v>1452</v>
      </c>
      <c r="H8" s="1878"/>
    </row>
    <row r="9" spans="1:18" s="1879" customFormat="1" ht="15" customHeight="1">
      <c r="A9" s="807"/>
      <c r="B9" s="1753" t="s">
        <v>90</v>
      </c>
      <c r="C9" s="1754" t="s">
        <v>47</v>
      </c>
      <c r="D9" s="808" t="s">
        <v>91</v>
      </c>
      <c r="E9" s="809">
        <f>SUM(E6:E8)</f>
        <v>167581</v>
      </c>
      <c r="F9" s="809">
        <f>SUM(F6:F8)</f>
        <v>467500</v>
      </c>
      <c r="G9" s="809">
        <f>SUM(E9:F9)</f>
        <v>635081</v>
      </c>
      <c r="H9" s="1153"/>
    </row>
    <row r="10" spans="1:18" s="1879" customFormat="1" ht="14.1" customHeight="1">
      <c r="A10" s="807"/>
      <c r="B10" s="1880"/>
      <c r="C10" s="1754"/>
      <c r="D10" s="1884"/>
      <c r="E10" s="1884"/>
      <c r="F10" s="1771"/>
      <c r="G10" s="1884"/>
      <c r="H10" s="1884"/>
    </row>
    <row r="11" spans="1:18" ht="14.1" customHeight="1">
      <c r="A11" s="37"/>
      <c r="B11" s="45" t="s">
        <v>48</v>
      </c>
      <c r="C11" s="33" t="s">
        <v>49</v>
      </c>
      <c r="D11" s="33"/>
      <c r="E11" s="33"/>
      <c r="F11" s="48"/>
      <c r="G11" s="33"/>
      <c r="H11" s="33"/>
    </row>
    <row r="12" spans="1:18" s="1" customFormat="1">
      <c r="A12" s="35"/>
      <c r="B12" s="585"/>
      <c r="C12" s="585"/>
      <c r="D12" s="585"/>
      <c r="E12" s="585"/>
      <c r="F12" s="585"/>
      <c r="G12" s="585"/>
      <c r="H12" s="636"/>
    </row>
    <row r="13" spans="1:18" s="1" customFormat="1" ht="13.8" thickBot="1">
      <c r="A13" s="49"/>
      <c r="B13" s="595"/>
      <c r="C13" s="588"/>
      <c r="D13" s="588"/>
      <c r="E13" s="588"/>
      <c r="F13" s="588"/>
      <c r="G13" s="588" t="s">
        <v>155</v>
      </c>
      <c r="H13" s="636"/>
    </row>
    <row r="14" spans="1:18" s="1" customFormat="1" ht="14.4" thickTop="1" thickBot="1">
      <c r="A14" s="49"/>
      <c r="B14" s="282"/>
      <c r="C14" s="282" t="s">
        <v>50</v>
      </c>
      <c r="D14" s="282"/>
      <c r="E14" s="282"/>
      <c r="F14" s="282"/>
      <c r="G14" s="50" t="s">
        <v>167</v>
      </c>
      <c r="H14" s="36"/>
    </row>
    <row r="15" spans="1:18" s="1109" customFormat="1" ht="16.2" customHeight="1" thickTop="1">
      <c r="A15" s="1105"/>
      <c r="B15" s="1106"/>
      <c r="C15" s="960" t="s">
        <v>94</v>
      </c>
      <c r="D15" s="1107"/>
      <c r="E15" s="415"/>
      <c r="F15" s="415"/>
      <c r="G15" s="1107"/>
      <c r="H15" s="1107"/>
      <c r="I15" s="1108"/>
      <c r="J15" s="1108"/>
      <c r="K15" s="1108"/>
      <c r="L15" s="1108"/>
      <c r="M15" s="1108"/>
      <c r="N15" s="1108"/>
      <c r="O15" s="1108"/>
      <c r="P15" s="1108"/>
      <c r="Q15" s="1108"/>
      <c r="R15" s="1108"/>
    </row>
    <row r="16" spans="1:18" s="1109" customFormat="1" ht="16.2" customHeight="1">
      <c r="A16" s="1105" t="s">
        <v>95</v>
      </c>
      <c r="B16" s="959">
        <v>3451</v>
      </c>
      <c r="C16" s="960" t="s">
        <v>592</v>
      </c>
      <c r="D16" s="961"/>
      <c r="E16" s="860"/>
      <c r="F16" s="860"/>
      <c r="G16" s="961"/>
      <c r="H16" s="961"/>
      <c r="I16" s="1108"/>
      <c r="J16" s="1108"/>
      <c r="K16" s="1108"/>
      <c r="L16" s="1108"/>
      <c r="M16" s="1108"/>
      <c r="N16" s="1108"/>
      <c r="O16" s="1108"/>
      <c r="P16" s="1108"/>
      <c r="Q16" s="1108"/>
      <c r="R16" s="1108"/>
    </row>
    <row r="17" spans="1:24" s="1109" customFormat="1" ht="16.2" customHeight="1">
      <c r="A17" s="1105"/>
      <c r="B17" s="1110">
        <v>0.09</v>
      </c>
      <c r="C17" s="960" t="s">
        <v>426</v>
      </c>
      <c r="D17" s="961"/>
      <c r="E17" s="860"/>
      <c r="F17" s="860"/>
      <c r="G17" s="961"/>
      <c r="H17" s="961"/>
      <c r="I17" s="1108"/>
      <c r="J17" s="1108"/>
      <c r="K17" s="1108"/>
      <c r="L17" s="1108"/>
      <c r="M17" s="1108"/>
      <c r="N17" s="1108"/>
      <c r="O17" s="1108"/>
      <c r="P17" s="1108"/>
      <c r="Q17" s="1108"/>
      <c r="R17" s="1108"/>
    </row>
    <row r="18" spans="1:24" s="1109" customFormat="1" ht="16.2" customHeight="1">
      <c r="A18" s="1111"/>
      <c r="B18" s="1112">
        <v>30</v>
      </c>
      <c r="C18" s="964" t="s">
        <v>593</v>
      </c>
      <c r="D18" s="963"/>
      <c r="E18" s="861"/>
      <c r="F18" s="861"/>
      <c r="G18" s="963"/>
      <c r="H18" s="963"/>
      <c r="I18" s="1108"/>
      <c r="J18" s="1108"/>
      <c r="K18" s="1108"/>
      <c r="L18" s="1108"/>
      <c r="M18" s="1108"/>
      <c r="N18" s="1108"/>
      <c r="O18" s="1108"/>
      <c r="P18" s="1108"/>
      <c r="Q18" s="1108"/>
      <c r="R18" s="1108"/>
    </row>
    <row r="19" spans="1:24" s="1109" customFormat="1" ht="16.2" customHeight="1">
      <c r="A19" s="1111"/>
      <c r="B19" s="1113" t="s">
        <v>594</v>
      </c>
      <c r="C19" s="964" t="s">
        <v>748</v>
      </c>
      <c r="D19" s="306"/>
      <c r="E19" s="305">
        <v>1452</v>
      </c>
      <c r="F19" s="305"/>
      <c r="G19" s="305">
        <f t="shared" ref="G19" si="0">SUM(E19:F19)</f>
        <v>1452</v>
      </c>
      <c r="H19" s="304"/>
      <c r="I19" s="1108"/>
      <c r="J19" s="1108"/>
      <c r="K19" s="1108"/>
      <c r="L19" s="1108"/>
      <c r="M19" s="1108"/>
      <c r="N19" s="1108"/>
      <c r="O19" s="1108"/>
      <c r="P19" s="1108"/>
      <c r="Q19" s="1108"/>
      <c r="R19" s="1108"/>
    </row>
    <row r="20" spans="1:24" s="1109" customFormat="1" ht="16.2" customHeight="1">
      <c r="A20" s="1105" t="s">
        <v>90</v>
      </c>
      <c r="B20" s="1114">
        <v>30</v>
      </c>
      <c r="C20" s="964" t="s">
        <v>593</v>
      </c>
      <c r="D20" s="306"/>
      <c r="E20" s="305">
        <f>SUM(E19:E19)</f>
        <v>1452</v>
      </c>
      <c r="F20" s="306">
        <f>SUM(F19:F19)</f>
        <v>0</v>
      </c>
      <c r="G20" s="305">
        <f>SUM(G19:G19)</f>
        <v>1452</v>
      </c>
      <c r="H20" s="301"/>
      <c r="I20" s="1108"/>
      <c r="J20" s="1108"/>
      <c r="K20" s="1108"/>
      <c r="L20" s="1108"/>
      <c r="M20" s="1108"/>
      <c r="N20" s="1108"/>
      <c r="O20" s="1108"/>
      <c r="P20" s="1108"/>
      <c r="Q20" s="1108"/>
      <c r="R20" s="1108"/>
    </row>
    <row r="21" spans="1:24" s="1109" customFormat="1" ht="16.2" customHeight="1">
      <c r="A21" s="1105" t="s">
        <v>90</v>
      </c>
      <c r="B21" s="1110">
        <v>0.09</v>
      </c>
      <c r="C21" s="960" t="s">
        <v>426</v>
      </c>
      <c r="D21" s="306"/>
      <c r="E21" s="305">
        <f>E20</f>
        <v>1452</v>
      </c>
      <c r="F21" s="306">
        <f>F20</f>
        <v>0</v>
      </c>
      <c r="G21" s="305">
        <f t="shared" ref="G21:G24" si="1">G20</f>
        <v>1452</v>
      </c>
      <c r="H21" s="301"/>
      <c r="I21" s="1108"/>
      <c r="J21" s="1108"/>
      <c r="K21" s="1108"/>
      <c r="L21" s="1108"/>
      <c r="M21" s="1108"/>
      <c r="N21" s="1108"/>
      <c r="O21" s="1108"/>
      <c r="P21" s="1108"/>
      <c r="Q21" s="1108"/>
      <c r="R21" s="1108"/>
    </row>
    <row r="22" spans="1:24" s="1109" customFormat="1" ht="16.2" customHeight="1">
      <c r="A22" s="1105" t="s">
        <v>90</v>
      </c>
      <c r="B22" s="1654">
        <v>3451</v>
      </c>
      <c r="C22" s="962" t="s">
        <v>592</v>
      </c>
      <c r="D22" s="306"/>
      <c r="E22" s="305">
        <f>E21</f>
        <v>1452</v>
      </c>
      <c r="F22" s="306">
        <f>F21</f>
        <v>0</v>
      </c>
      <c r="G22" s="305">
        <f t="shared" si="1"/>
        <v>1452</v>
      </c>
      <c r="H22" s="300"/>
      <c r="I22" s="1108"/>
      <c r="J22" s="1108"/>
      <c r="K22" s="1108"/>
      <c r="L22" s="1108"/>
      <c r="M22" s="1108"/>
      <c r="N22" s="1108"/>
      <c r="O22" s="1108"/>
      <c r="P22" s="1108"/>
      <c r="Q22" s="1108"/>
      <c r="R22" s="1108"/>
    </row>
    <row r="23" spans="1:24" s="1109" customFormat="1" ht="16.2" customHeight="1">
      <c r="A23" s="1117" t="s">
        <v>90</v>
      </c>
      <c r="B23" s="1655"/>
      <c r="C23" s="1119" t="s">
        <v>94</v>
      </c>
      <c r="D23" s="302"/>
      <c r="E23" s="302">
        <f>E22</f>
        <v>1452</v>
      </c>
      <c r="F23" s="2077">
        <f t="shared" ref="F23:F24" si="2">F22</f>
        <v>0</v>
      </c>
      <c r="G23" s="302">
        <f t="shared" si="1"/>
        <v>1452</v>
      </c>
      <c r="H23" s="1116"/>
      <c r="I23" s="1108"/>
      <c r="J23" s="1108"/>
      <c r="K23" s="1108"/>
      <c r="L23" s="1108"/>
      <c r="M23" s="1108"/>
      <c r="N23" s="1108"/>
      <c r="O23" s="1108"/>
      <c r="P23" s="1108"/>
      <c r="Q23" s="1108"/>
      <c r="R23" s="1108"/>
    </row>
    <row r="24" spans="1:24" s="1109" customFormat="1" ht="16.2" customHeight="1">
      <c r="A24" s="1117" t="s">
        <v>90</v>
      </c>
      <c r="B24" s="1118"/>
      <c r="C24" s="1119" t="s">
        <v>91</v>
      </c>
      <c r="D24" s="1115"/>
      <c r="E24" s="302">
        <f>E23</f>
        <v>1452</v>
      </c>
      <c r="F24" s="2077">
        <f t="shared" si="2"/>
        <v>0</v>
      </c>
      <c r="G24" s="302">
        <f t="shared" si="1"/>
        <v>1452</v>
      </c>
      <c r="H24" s="1116"/>
      <c r="I24" s="1108"/>
      <c r="J24" s="1108"/>
      <c r="K24" s="1108"/>
      <c r="L24" s="1108"/>
      <c r="M24" s="1108"/>
      <c r="N24" s="1108"/>
      <c r="O24" s="1108"/>
      <c r="P24" s="1108"/>
      <c r="Q24" s="1108"/>
      <c r="R24" s="1108"/>
    </row>
    <row r="25" spans="1:24">
      <c r="A25" s="769"/>
      <c r="B25" s="453"/>
      <c r="C25" s="404"/>
      <c r="D25" s="284"/>
      <c r="E25" s="284"/>
      <c r="F25" s="284"/>
      <c r="G25" s="284"/>
      <c r="H25" s="284"/>
      <c r="T25" s="463"/>
      <c r="U25" s="463"/>
      <c r="V25" s="463"/>
      <c r="W25" s="463"/>
      <c r="X25" s="463"/>
    </row>
    <row r="26" spans="1:24">
      <c r="A26" s="769" t="s">
        <v>865</v>
      </c>
      <c r="B26" s="15"/>
      <c r="C26" s="15"/>
      <c r="D26" s="467"/>
      <c r="E26" s="467"/>
      <c r="F26" s="467"/>
      <c r="G26" s="467"/>
      <c r="H26" s="467"/>
    </row>
    <row r="27" spans="1:24">
      <c r="A27" s="624"/>
      <c r="B27" s="2218"/>
      <c r="C27" s="2219"/>
      <c r="D27" s="2219"/>
      <c r="E27" s="2219"/>
      <c r="F27" s="2219"/>
      <c r="G27" s="2219"/>
      <c r="H27" s="2219"/>
    </row>
    <row r="28" spans="1:24">
      <c r="A28" s="460"/>
      <c r="B28" s="453"/>
      <c r="C28" s="466"/>
      <c r="D28" s="467"/>
      <c r="E28" s="467"/>
      <c r="F28" s="467"/>
      <c r="G28" s="467"/>
      <c r="H28" s="467"/>
    </row>
    <row r="29" spans="1:24">
      <c r="A29" s="460"/>
      <c r="B29" s="453"/>
      <c r="C29" s="466"/>
      <c r="D29" s="467"/>
      <c r="E29" s="467"/>
      <c r="F29" s="467"/>
      <c r="G29" s="467"/>
      <c r="H29" s="467"/>
    </row>
    <row r="30" spans="1:24">
      <c r="A30" s="460"/>
      <c r="B30" s="453"/>
      <c r="C30" s="466"/>
      <c r="D30" s="467"/>
      <c r="E30" s="467"/>
      <c r="F30" s="467"/>
      <c r="G30" s="467"/>
      <c r="H30" s="467"/>
    </row>
    <row r="31" spans="1:24">
      <c r="D31" s="2126"/>
      <c r="E31" s="623"/>
      <c r="F31" s="2126"/>
      <c r="G31" s="623"/>
      <c r="H31" s="623"/>
    </row>
    <row r="32" spans="1:24">
      <c r="D32" s="151"/>
      <c r="E32" s="151"/>
      <c r="F32" s="151"/>
      <c r="G32" s="151"/>
      <c r="H32" s="247"/>
    </row>
    <row r="33" spans="3:8">
      <c r="C33" s="468"/>
      <c r="D33" s="244"/>
      <c r="E33" s="244"/>
      <c r="F33" s="244"/>
      <c r="G33" s="244"/>
      <c r="H33" s="152"/>
    </row>
    <row r="34" spans="3:8">
      <c r="F34" s="464"/>
      <c r="G34" s="464"/>
      <c r="H34" s="464"/>
    </row>
    <row r="35" spans="3:8">
      <c r="F35" s="464"/>
      <c r="G35" s="464"/>
      <c r="H35" s="464"/>
    </row>
    <row r="36" spans="3:8">
      <c r="F36" s="464"/>
      <c r="G36" s="464"/>
      <c r="H36" s="464"/>
    </row>
    <row r="37" spans="3:8">
      <c r="C37" s="469"/>
      <c r="F37" s="464"/>
      <c r="G37" s="464"/>
      <c r="H37" s="464"/>
    </row>
    <row r="38" spans="3:8">
      <c r="C38" s="465"/>
      <c r="F38" s="464"/>
      <c r="G38" s="464"/>
      <c r="H38" s="464"/>
    </row>
    <row r="39" spans="3:8">
      <c r="C39" s="465"/>
      <c r="F39" s="464"/>
      <c r="G39" s="464"/>
      <c r="H39" s="464"/>
    </row>
    <row r="40" spans="3:8">
      <c r="C40" s="465"/>
      <c r="F40" s="464"/>
      <c r="G40" s="464"/>
      <c r="H40" s="464"/>
    </row>
    <row r="41" spans="3:8">
      <c r="C41" s="465"/>
      <c r="F41" s="464"/>
      <c r="G41" s="464"/>
      <c r="H41" s="464"/>
    </row>
    <row r="42" spans="3:8">
      <c r="F42" s="464"/>
      <c r="G42" s="464"/>
      <c r="H42" s="464"/>
    </row>
    <row r="43" spans="3:8">
      <c r="F43" s="464"/>
      <c r="G43" s="464"/>
      <c r="H43" s="464"/>
    </row>
    <row r="44" spans="3:8">
      <c r="F44" s="464"/>
      <c r="G44" s="464"/>
      <c r="H44" s="464"/>
    </row>
    <row r="45" spans="3:8">
      <c r="F45" s="464"/>
      <c r="G45" s="464"/>
      <c r="H45" s="464"/>
    </row>
    <row r="46" spans="3:8">
      <c r="F46" s="464"/>
      <c r="G46" s="464"/>
      <c r="H46" s="464"/>
    </row>
    <row r="47" spans="3:8">
      <c r="F47" s="464"/>
      <c r="G47" s="464"/>
      <c r="H47" s="464"/>
    </row>
    <row r="48" spans="3:8">
      <c r="F48" s="464"/>
      <c r="G48" s="464"/>
      <c r="H48" s="464"/>
    </row>
    <row r="49" spans="4:8">
      <c r="D49" s="470"/>
      <c r="F49" s="464"/>
      <c r="G49" s="464"/>
      <c r="H49" s="464"/>
    </row>
    <row r="50" spans="4:8">
      <c r="D50" s="470"/>
      <c r="F50" s="464"/>
      <c r="G50" s="464"/>
      <c r="H50" s="464"/>
    </row>
    <row r="51" spans="4:8">
      <c r="F51" s="464"/>
      <c r="G51" s="464"/>
      <c r="H51" s="464"/>
    </row>
    <row r="52" spans="4:8">
      <c r="F52" s="464"/>
      <c r="G52" s="464"/>
      <c r="H52" s="464"/>
    </row>
    <row r="53" spans="4:8">
      <c r="F53" s="464"/>
      <c r="G53" s="464"/>
      <c r="H53" s="464"/>
    </row>
    <row r="54" spans="4:8">
      <c r="F54" s="464"/>
      <c r="G54" s="464"/>
      <c r="H54" s="464"/>
    </row>
    <row r="55" spans="4:8">
      <c r="F55" s="464"/>
      <c r="G55" s="464"/>
      <c r="H55" s="464"/>
    </row>
    <row r="56" spans="4:8">
      <c r="F56" s="464"/>
      <c r="G56" s="464"/>
      <c r="H56" s="464"/>
    </row>
    <row r="57" spans="4:8">
      <c r="F57" s="464"/>
      <c r="G57" s="464"/>
      <c r="H57" s="464"/>
    </row>
    <row r="58" spans="4:8">
      <c r="F58" s="464"/>
      <c r="G58" s="464"/>
      <c r="H58" s="464"/>
    </row>
    <row r="59" spans="4:8">
      <c r="F59" s="464"/>
      <c r="G59" s="464"/>
      <c r="H59" s="464"/>
    </row>
    <row r="60" spans="4:8">
      <c r="F60" s="464"/>
      <c r="G60" s="464"/>
      <c r="H60" s="464"/>
    </row>
    <row r="61" spans="4:8">
      <c r="F61" s="464"/>
      <c r="G61" s="464"/>
      <c r="H61" s="464"/>
    </row>
    <row r="62" spans="4:8">
      <c r="F62" s="464"/>
      <c r="G62" s="464"/>
      <c r="H62" s="464"/>
    </row>
    <row r="63" spans="4:8">
      <c r="F63" s="464"/>
      <c r="G63" s="464"/>
      <c r="H63" s="464"/>
    </row>
    <row r="64" spans="4:8">
      <c r="F64" s="464"/>
      <c r="G64" s="464"/>
      <c r="H64" s="464"/>
    </row>
    <row r="65" spans="6:8">
      <c r="F65" s="464"/>
      <c r="G65" s="464"/>
      <c r="H65" s="464"/>
    </row>
    <row r="66" spans="6:8">
      <c r="F66" s="464"/>
      <c r="G66" s="464"/>
      <c r="H66" s="464"/>
    </row>
    <row r="67" spans="6:8">
      <c r="F67" s="464"/>
      <c r="G67" s="464"/>
      <c r="H67" s="464"/>
    </row>
    <row r="68" spans="6:8">
      <c r="F68" s="464"/>
      <c r="G68" s="464"/>
      <c r="H68" s="464"/>
    </row>
    <row r="69" spans="6:8">
      <c r="F69" s="464"/>
      <c r="G69" s="464"/>
      <c r="H69" s="464"/>
    </row>
    <row r="70" spans="6:8">
      <c r="F70" s="464"/>
      <c r="G70" s="464"/>
      <c r="H70" s="464"/>
    </row>
  </sheetData>
  <mergeCells count="4">
    <mergeCell ref="B27:H27"/>
    <mergeCell ref="A1:G1"/>
    <mergeCell ref="A2:G2"/>
    <mergeCell ref="A3:G3"/>
  </mergeCells>
  <printOptions horizontalCentered="1"/>
  <pageMargins left="0.78740157480314965" right="0.78740157480314965" top="0.78740157480314965" bottom="4.1338582677165361" header="0.51181102362204722" footer="3.5433070866141736"/>
  <pageSetup paperSize="9" scale="95" firstPageNumber="41" orientation="portrait" blackAndWhite="1" useFirstPageNumber="1" r:id="rId1"/>
  <headerFooter alignWithMargins="0">
    <oddHeader xml:space="preserve">&amp;C   </oddHeader>
    <oddFooter>&amp;C&amp;"Times New Roman,Bold" &amp;P</oddFooter>
  </headerFooter>
</worksheet>
</file>

<file path=xl/worksheets/sheet26.xml><?xml version="1.0" encoding="utf-8"?>
<worksheet xmlns="http://schemas.openxmlformats.org/spreadsheetml/2006/main" xmlns:r="http://schemas.openxmlformats.org/officeDocument/2006/relationships">
  <sheetPr syncVertical="1" syncRef="A1" transitionEvaluation="1">
    <tabColor rgb="FFFFFF00"/>
  </sheetPr>
  <dimension ref="A1:K79"/>
  <sheetViews>
    <sheetView view="pageBreakPreview" zoomScaleNormal="70" zoomScaleSheetLayoutView="100" workbookViewId="0">
      <selection activeCell="I1" sqref="I1:T1048576"/>
    </sheetView>
  </sheetViews>
  <sheetFormatPr defaultColWidth="11" defaultRowHeight="13.2"/>
  <cols>
    <col min="1" max="1" width="6.6640625" style="395" customWidth="1"/>
    <col min="2" max="2" width="8.6640625" style="472" customWidth="1"/>
    <col min="3" max="3" width="32.6640625" style="473" customWidth="1"/>
    <col min="4" max="4" width="8.5546875" style="337" customWidth="1"/>
    <col min="5" max="5" width="9.44140625" style="337" customWidth="1"/>
    <col min="6" max="6" width="10.33203125" style="335" customWidth="1"/>
    <col min="7" max="7" width="9.6640625" style="335" customWidth="1"/>
    <col min="8" max="8" width="2.88671875" style="335" customWidth="1"/>
    <col min="9" max="10" width="5.5546875" style="335" customWidth="1"/>
    <col min="11" max="11" width="8.109375" style="337" customWidth="1"/>
    <col min="12" max="12" width="12.109375" style="335" customWidth="1"/>
    <col min="13" max="16384" width="11" style="335"/>
  </cols>
  <sheetData>
    <row r="1" spans="1:11">
      <c r="A1" s="2222" t="s">
        <v>595</v>
      </c>
      <c r="B1" s="2222"/>
      <c r="C1" s="2222"/>
      <c r="D1" s="2222"/>
      <c r="E1" s="2222"/>
      <c r="F1" s="2222"/>
      <c r="G1" s="2222"/>
      <c r="H1" s="907"/>
    </row>
    <row r="2" spans="1:11">
      <c r="A2" s="2192" t="s">
        <v>596</v>
      </c>
      <c r="B2" s="2192"/>
      <c r="C2" s="2192"/>
      <c r="D2" s="2192"/>
      <c r="E2" s="2192"/>
      <c r="F2" s="2192"/>
      <c r="G2" s="2192"/>
      <c r="H2" s="893"/>
    </row>
    <row r="3" spans="1:11">
      <c r="A3" s="2173" t="s">
        <v>749</v>
      </c>
      <c r="B3" s="2173"/>
      <c r="C3" s="2173"/>
      <c r="D3" s="2173"/>
      <c r="E3" s="2173"/>
      <c r="F3" s="2173"/>
      <c r="G3" s="2173"/>
      <c r="H3" s="886"/>
    </row>
    <row r="4" spans="1:11" ht="13.8">
      <c r="A4" s="37"/>
      <c r="B4" s="2174"/>
      <c r="C4" s="2174"/>
      <c r="D4" s="2174"/>
      <c r="E4" s="2174"/>
      <c r="F4" s="2174"/>
      <c r="G4" s="2174"/>
      <c r="H4" s="887"/>
    </row>
    <row r="5" spans="1:11">
      <c r="A5" s="37"/>
      <c r="B5" s="33"/>
      <c r="C5" s="33"/>
      <c r="D5" s="39"/>
      <c r="E5" s="40" t="s">
        <v>28</v>
      </c>
      <c r="F5" s="40" t="s">
        <v>29</v>
      </c>
      <c r="G5" s="40" t="s">
        <v>167</v>
      </c>
      <c r="H5" s="36"/>
    </row>
    <row r="6" spans="1:11">
      <c r="A6" s="37"/>
      <c r="B6" s="45" t="s">
        <v>30</v>
      </c>
      <c r="C6" s="33" t="s">
        <v>31</v>
      </c>
      <c r="D6" s="42" t="s">
        <v>91</v>
      </c>
      <c r="E6" s="35">
        <v>3901057</v>
      </c>
      <c r="F6" s="35">
        <v>46867</v>
      </c>
      <c r="G6" s="35">
        <f>SUM(E6:F6)</f>
        <v>3947924</v>
      </c>
      <c r="H6" s="35"/>
    </row>
    <row r="7" spans="1:11" ht="13.2" customHeight="1">
      <c r="A7" s="37"/>
      <c r="B7" s="45" t="s">
        <v>32</v>
      </c>
      <c r="C7" s="43" t="s">
        <v>33</v>
      </c>
      <c r="D7" s="44"/>
      <c r="E7" s="36"/>
      <c r="F7" s="36"/>
      <c r="G7" s="36"/>
      <c r="H7" s="36"/>
    </row>
    <row r="8" spans="1:11">
      <c r="A8" s="37"/>
      <c r="B8" s="41"/>
      <c r="C8" s="43" t="s">
        <v>163</v>
      </c>
      <c r="D8" s="44" t="s">
        <v>91</v>
      </c>
      <c r="E8" s="651">
        <f>G36</f>
        <v>1380</v>
      </c>
      <c r="F8" s="241">
        <v>0</v>
      </c>
      <c r="G8" s="36">
        <f>SUM(E8:F8)</f>
        <v>1380</v>
      </c>
      <c r="H8" s="36"/>
    </row>
    <row r="9" spans="1:11">
      <c r="A9" s="37"/>
      <c r="B9" s="45" t="s">
        <v>90</v>
      </c>
      <c r="C9" s="33" t="s">
        <v>47</v>
      </c>
      <c r="D9" s="46" t="s">
        <v>91</v>
      </c>
      <c r="E9" s="47">
        <f>SUM(E6:E8)</f>
        <v>3902437</v>
      </c>
      <c r="F9" s="47">
        <f>SUM(F6:F8)</f>
        <v>46867</v>
      </c>
      <c r="G9" s="47">
        <f>SUM(E9:F9)</f>
        <v>3949304</v>
      </c>
      <c r="H9" s="35"/>
    </row>
    <row r="10" spans="1:11">
      <c r="A10" s="37"/>
      <c r="B10" s="41"/>
      <c r="C10" s="33"/>
      <c r="D10" s="34"/>
      <c r="E10" s="34"/>
      <c r="F10" s="42"/>
      <c r="G10" s="34"/>
      <c r="H10" s="34"/>
    </row>
    <row r="11" spans="1:11">
      <c r="A11" s="37"/>
      <c r="B11" s="45" t="s">
        <v>48</v>
      </c>
      <c r="C11" s="33" t="s">
        <v>49</v>
      </c>
      <c r="D11" s="33"/>
      <c r="E11" s="33"/>
      <c r="F11" s="48"/>
      <c r="G11" s="33"/>
      <c r="H11" s="33"/>
    </row>
    <row r="12" spans="1:11" s="341" customFormat="1">
      <c r="A12" s="35"/>
      <c r="B12" s="636"/>
      <c r="C12" s="636"/>
      <c r="D12" s="636"/>
      <c r="E12" s="636"/>
      <c r="F12" s="636"/>
      <c r="G12" s="636"/>
      <c r="H12" s="636"/>
    </row>
    <row r="13" spans="1:11" s="341" customFormat="1" ht="13.8" thickBot="1">
      <c r="A13" s="49"/>
      <c r="B13" s="888"/>
      <c r="C13" s="888"/>
      <c r="D13" s="888"/>
      <c r="E13" s="888"/>
      <c r="F13" s="888"/>
      <c r="G13" s="888" t="s">
        <v>155</v>
      </c>
      <c r="H13" s="636"/>
    </row>
    <row r="14" spans="1:11" s="341" customFormat="1" ht="14.4" thickTop="1" thickBot="1">
      <c r="A14" s="49"/>
      <c r="B14" s="282"/>
      <c r="C14" s="282" t="s">
        <v>50</v>
      </c>
      <c r="D14" s="282"/>
      <c r="E14" s="282"/>
      <c r="F14" s="282"/>
      <c r="G14" s="50" t="s">
        <v>167</v>
      </c>
      <c r="H14" s="36"/>
    </row>
    <row r="15" spans="1:11" s="341" customFormat="1" ht="7.2" customHeight="1" thickTop="1">
      <c r="A15" s="342"/>
      <c r="B15" s="1120"/>
      <c r="C15" s="283"/>
      <c r="D15" s="5"/>
      <c r="E15" s="815"/>
      <c r="F15" s="815"/>
      <c r="G15" s="5"/>
      <c r="H15" s="5"/>
    </row>
    <row r="16" spans="1:11" ht="13.95" customHeight="1">
      <c r="A16" s="1024"/>
      <c r="B16" s="109"/>
      <c r="C16" s="137" t="s">
        <v>94</v>
      </c>
      <c r="D16" s="106"/>
      <c r="E16" s="865"/>
      <c r="F16" s="865"/>
      <c r="G16" s="106"/>
      <c r="H16" s="106"/>
      <c r="K16" s="335"/>
    </row>
    <row r="17" spans="1:11" ht="13.95" customHeight="1">
      <c r="A17" s="1024" t="s">
        <v>95</v>
      </c>
      <c r="B17" s="100">
        <v>2055</v>
      </c>
      <c r="C17" s="226" t="s">
        <v>210</v>
      </c>
      <c r="D17" s="106"/>
      <c r="E17" s="865"/>
      <c r="F17" s="865"/>
      <c r="G17" s="106"/>
      <c r="H17" s="106"/>
      <c r="K17" s="335"/>
    </row>
    <row r="18" spans="1:11" ht="13.95" customHeight="1">
      <c r="A18" s="362"/>
      <c r="B18" s="132">
        <v>0.10100000000000001</v>
      </c>
      <c r="C18" s="101" t="s">
        <v>597</v>
      </c>
      <c r="D18" s="104"/>
      <c r="E18" s="865"/>
      <c r="F18" s="865"/>
      <c r="G18" s="104"/>
      <c r="H18" s="104"/>
      <c r="K18" s="335"/>
    </row>
    <row r="19" spans="1:11" ht="13.95" customHeight="1">
      <c r="A19" s="362"/>
      <c r="B19" s="93">
        <v>63</v>
      </c>
      <c r="C19" s="910" t="s">
        <v>598</v>
      </c>
      <c r="D19" s="185"/>
      <c r="E19" s="285"/>
      <c r="F19" s="333"/>
      <c r="G19" s="185"/>
      <c r="H19" s="185"/>
      <c r="K19" s="335"/>
    </row>
    <row r="20" spans="1:11" ht="13.95" customHeight="1">
      <c r="A20" s="362"/>
      <c r="B20" s="129" t="s">
        <v>408</v>
      </c>
      <c r="C20" s="910" t="s">
        <v>392</v>
      </c>
      <c r="D20" s="923"/>
      <c r="E20" s="290">
        <v>265</v>
      </c>
      <c r="F20" s="329">
        <v>0</v>
      </c>
      <c r="G20" s="191">
        <f>SUM(E20:F20)</f>
        <v>265</v>
      </c>
      <c r="H20" s="185" t="s">
        <v>330</v>
      </c>
      <c r="K20" s="335"/>
    </row>
    <row r="21" spans="1:11" ht="13.95" customHeight="1">
      <c r="A21" s="362" t="s">
        <v>90</v>
      </c>
      <c r="B21" s="93">
        <v>63</v>
      </c>
      <c r="C21" s="910" t="s">
        <v>598</v>
      </c>
      <c r="D21" s="290"/>
      <c r="E21" s="290">
        <f>SUM(E20:E20)</f>
        <v>265</v>
      </c>
      <c r="F21" s="1362">
        <f>SUM(F20:F20)</f>
        <v>0</v>
      </c>
      <c r="G21" s="290">
        <f>SUM(G20:G20)</f>
        <v>265</v>
      </c>
      <c r="H21" s="284"/>
      <c r="K21" s="335"/>
    </row>
    <row r="22" spans="1:11" ht="13.95" customHeight="1">
      <c r="A22" s="362" t="s">
        <v>90</v>
      </c>
      <c r="B22" s="132">
        <v>0.10100000000000001</v>
      </c>
      <c r="C22" s="101" t="s">
        <v>597</v>
      </c>
      <c r="D22" s="287"/>
      <c r="E22" s="287">
        <f>E21</f>
        <v>265</v>
      </c>
      <c r="F22" s="291">
        <f t="shared" ref="F22:G22" si="0">F21</f>
        <v>0</v>
      </c>
      <c r="G22" s="287">
        <f t="shared" si="0"/>
        <v>265</v>
      </c>
      <c r="H22" s="284"/>
      <c r="K22" s="335"/>
    </row>
    <row r="23" spans="1:11" ht="13.95" customHeight="1">
      <c r="A23" s="362"/>
      <c r="B23" s="132"/>
      <c r="C23" s="101"/>
      <c r="D23" s="136"/>
      <c r="E23" s="767"/>
      <c r="F23" s="328"/>
      <c r="G23" s="136"/>
      <c r="H23" s="136"/>
      <c r="K23" s="335"/>
    </row>
    <row r="24" spans="1:11" ht="14.4" customHeight="1">
      <c r="A24" s="362"/>
      <c r="B24" s="132">
        <v>0.108</v>
      </c>
      <c r="C24" s="101" t="s">
        <v>599</v>
      </c>
      <c r="D24" s="136"/>
      <c r="E24" s="767"/>
      <c r="F24" s="328"/>
      <c r="G24" s="136"/>
      <c r="H24" s="136"/>
      <c r="K24" s="335"/>
    </row>
    <row r="25" spans="1:11" ht="14.4" customHeight="1">
      <c r="A25" s="362"/>
      <c r="B25" s="93">
        <v>66</v>
      </c>
      <c r="C25" s="1500" t="s">
        <v>600</v>
      </c>
      <c r="D25" s="136"/>
      <c r="E25" s="767"/>
      <c r="F25" s="328"/>
      <c r="G25" s="136"/>
      <c r="H25" s="136"/>
      <c r="K25" s="335"/>
    </row>
    <row r="26" spans="1:11" ht="14.4" customHeight="1">
      <c r="A26" s="362"/>
      <c r="B26" s="129" t="s">
        <v>266</v>
      </c>
      <c r="C26" s="1500" t="s">
        <v>157</v>
      </c>
      <c r="D26" s="923"/>
      <c r="E26" s="487">
        <v>850</v>
      </c>
      <c r="F26" s="329">
        <v>0</v>
      </c>
      <c r="G26" s="191">
        <f>SUM(E26:F26)</f>
        <v>850</v>
      </c>
      <c r="H26" s="136" t="s">
        <v>332</v>
      </c>
      <c r="K26" s="335"/>
    </row>
    <row r="27" spans="1:11" ht="14.4" customHeight="1">
      <c r="A27" s="362"/>
      <c r="B27" s="93">
        <v>66</v>
      </c>
      <c r="C27" s="1500" t="s">
        <v>600</v>
      </c>
      <c r="D27" s="923"/>
      <c r="E27" s="290">
        <f>SUM(E26:E26)</f>
        <v>850</v>
      </c>
      <c r="F27" s="1362">
        <f t="shared" ref="F27:G27" si="1">SUM(F26:F26)</f>
        <v>0</v>
      </c>
      <c r="G27" s="290">
        <f t="shared" si="1"/>
        <v>850</v>
      </c>
      <c r="H27" s="136"/>
      <c r="K27" s="335"/>
    </row>
    <row r="28" spans="1:11" ht="14.4" customHeight="1">
      <c r="A28" s="362"/>
      <c r="B28" s="132">
        <v>0.108</v>
      </c>
      <c r="C28" s="101" t="s">
        <v>599</v>
      </c>
      <c r="D28" s="923"/>
      <c r="E28" s="287">
        <f>E27</f>
        <v>850</v>
      </c>
      <c r="F28" s="1439">
        <f t="shared" ref="F28:G28" si="2">F27</f>
        <v>0</v>
      </c>
      <c r="G28" s="287">
        <f t="shared" si="2"/>
        <v>850</v>
      </c>
      <c r="H28" s="136"/>
      <c r="K28" s="335"/>
    </row>
    <row r="29" spans="1:11" ht="13.95" customHeight="1">
      <c r="A29" s="362"/>
      <c r="B29" s="129"/>
      <c r="C29" s="1500"/>
      <c r="D29" s="136"/>
      <c r="E29" s="767"/>
      <c r="F29" s="328"/>
      <c r="G29" s="136"/>
      <c r="H29" s="136"/>
      <c r="K29" s="335"/>
    </row>
    <row r="30" spans="1:11" ht="14.4" customHeight="1">
      <c r="A30" s="362"/>
      <c r="B30" s="124">
        <v>0.8</v>
      </c>
      <c r="C30" s="101" t="s">
        <v>42</v>
      </c>
      <c r="D30" s="293"/>
      <c r="E30" s="284"/>
      <c r="F30" s="328"/>
      <c r="G30" s="98"/>
      <c r="H30" s="98"/>
      <c r="K30" s="335"/>
    </row>
    <row r="31" spans="1:11" ht="28.95" customHeight="1">
      <c r="A31" s="362"/>
      <c r="B31" s="93">
        <v>75</v>
      </c>
      <c r="C31" s="910" t="s">
        <v>603</v>
      </c>
      <c r="D31" s="921"/>
      <c r="E31" s="284"/>
      <c r="F31" s="328"/>
      <c r="G31" s="98"/>
      <c r="H31" s="98"/>
      <c r="K31" s="335"/>
    </row>
    <row r="32" spans="1:11" ht="14.4" customHeight="1">
      <c r="A32" s="362"/>
      <c r="B32" s="129" t="s">
        <v>441</v>
      </c>
      <c r="C32" s="910" t="s">
        <v>392</v>
      </c>
      <c r="D32" s="921"/>
      <c r="E32" s="284">
        <v>265</v>
      </c>
      <c r="F32" s="328">
        <v>0</v>
      </c>
      <c r="G32" s="98">
        <f t="shared" ref="G32" si="3">SUM(E32:F32)</f>
        <v>265</v>
      </c>
      <c r="H32" s="98" t="s">
        <v>330</v>
      </c>
      <c r="K32" s="335"/>
    </row>
    <row r="33" spans="1:11" ht="28.95" customHeight="1">
      <c r="A33" s="362" t="s">
        <v>90</v>
      </c>
      <c r="B33" s="93">
        <v>75</v>
      </c>
      <c r="C33" s="910" t="s">
        <v>603</v>
      </c>
      <c r="D33" s="287"/>
      <c r="E33" s="287">
        <f>SUM(E32:E32)</f>
        <v>265</v>
      </c>
      <c r="F33" s="291">
        <f>SUM(F32:F32)</f>
        <v>0</v>
      </c>
      <c r="G33" s="140">
        <f>SUM(G32:G32)</f>
        <v>265</v>
      </c>
      <c r="H33" s="98"/>
      <c r="K33" s="335"/>
    </row>
    <row r="34" spans="1:11" ht="13.95" customHeight="1">
      <c r="A34" s="362" t="s">
        <v>90</v>
      </c>
      <c r="B34" s="124">
        <v>0.8</v>
      </c>
      <c r="C34" s="101" t="s">
        <v>42</v>
      </c>
      <c r="D34" s="191"/>
      <c r="E34" s="1101">
        <f>E33</f>
        <v>265</v>
      </c>
      <c r="F34" s="291">
        <f t="shared" ref="F34:G34" si="4">F33</f>
        <v>0</v>
      </c>
      <c r="G34" s="1101">
        <f t="shared" si="4"/>
        <v>265</v>
      </c>
      <c r="H34" s="98"/>
      <c r="K34" s="335"/>
    </row>
    <row r="35" spans="1:11" ht="13.95" customHeight="1">
      <c r="A35" s="362" t="s">
        <v>90</v>
      </c>
      <c r="B35" s="100">
        <v>2055</v>
      </c>
      <c r="C35" s="1393" t="s">
        <v>210</v>
      </c>
      <c r="D35" s="191"/>
      <c r="E35" s="1101">
        <f>E34+E28+E22</f>
        <v>1380</v>
      </c>
      <c r="F35" s="1491">
        <f t="shared" ref="F35:G35" si="5">F34+F28+F22</f>
        <v>0</v>
      </c>
      <c r="G35" s="1101">
        <f t="shared" si="5"/>
        <v>1380</v>
      </c>
      <c r="H35" s="98"/>
      <c r="K35" s="335"/>
    </row>
    <row r="36" spans="1:11">
      <c r="A36" s="1017" t="s">
        <v>90</v>
      </c>
      <c r="B36" s="117"/>
      <c r="C36" s="108" t="s">
        <v>94</v>
      </c>
      <c r="D36" s="932"/>
      <c r="E36" s="933">
        <f>E35</f>
        <v>1380</v>
      </c>
      <c r="F36" s="1369">
        <f t="shared" ref="F36:G37" si="6">F35</f>
        <v>0</v>
      </c>
      <c r="G36" s="933">
        <f t="shared" si="6"/>
        <v>1380</v>
      </c>
      <c r="H36" s="206"/>
      <c r="K36" s="335"/>
    </row>
    <row r="37" spans="1:11" s="280" customFormat="1" ht="13.95" customHeight="1">
      <c r="A37" s="1023" t="s">
        <v>90</v>
      </c>
      <c r="B37" s="197"/>
      <c r="C37" s="190" t="s">
        <v>91</v>
      </c>
      <c r="D37" s="291"/>
      <c r="E37" s="287">
        <f>E36</f>
        <v>1380</v>
      </c>
      <c r="F37" s="1439">
        <f t="shared" si="6"/>
        <v>0</v>
      </c>
      <c r="G37" s="287">
        <f t="shared" si="6"/>
        <v>1380</v>
      </c>
      <c r="H37" s="284"/>
    </row>
    <row r="38" spans="1:11" s="280" customFormat="1" ht="7.2" customHeight="1">
      <c r="A38" s="362"/>
      <c r="B38" s="100"/>
      <c r="C38" s="226"/>
      <c r="D38" s="286"/>
      <c r="E38" s="284"/>
      <c r="F38" s="284"/>
      <c r="G38" s="284"/>
      <c r="H38" s="284"/>
    </row>
    <row r="39" spans="1:11" s="280" customFormat="1" ht="13.95" customHeight="1">
      <c r="A39" s="1508" t="s">
        <v>333</v>
      </c>
      <c r="B39" s="100"/>
      <c r="C39" s="226"/>
      <c r="D39" s="286"/>
      <c r="E39" s="284"/>
      <c r="F39" s="284"/>
      <c r="G39" s="284"/>
      <c r="H39" s="284"/>
    </row>
    <row r="40" spans="1:11" s="280" customFormat="1" ht="28.95" customHeight="1">
      <c r="A40" s="1656" t="s">
        <v>330</v>
      </c>
      <c r="B40" s="2178" t="s">
        <v>937</v>
      </c>
      <c r="C40" s="2178"/>
      <c r="D40" s="2178"/>
      <c r="E40" s="2178"/>
      <c r="F40" s="2178"/>
      <c r="G40" s="2178"/>
      <c r="H40" s="284"/>
    </row>
    <row r="41" spans="1:11" s="280" customFormat="1" ht="13.95" customHeight="1">
      <c r="A41" s="1509" t="s">
        <v>332</v>
      </c>
      <c r="B41" s="637" t="s">
        <v>851</v>
      </c>
      <c r="C41" s="637"/>
      <c r="D41" s="1510"/>
      <c r="E41" s="312"/>
      <c r="F41" s="312"/>
      <c r="G41" s="312"/>
      <c r="H41" s="284"/>
    </row>
    <row r="42" spans="1:11" s="337" customFormat="1" ht="15" customHeight="1">
      <c r="A42" s="2223"/>
      <c r="B42" s="2223"/>
      <c r="C42" s="2223"/>
      <c r="D42" s="2223"/>
      <c r="E42" s="2223"/>
      <c r="F42" s="2223"/>
      <c r="G42" s="2223"/>
      <c r="H42" s="1123"/>
      <c r="I42" s="335"/>
      <c r="J42" s="335"/>
    </row>
    <row r="43" spans="1:11" s="337" customFormat="1">
      <c r="A43" s="891"/>
      <c r="B43" s="2221"/>
      <c r="C43" s="2221"/>
      <c r="D43" s="2221"/>
      <c r="E43" s="2221"/>
      <c r="F43" s="2221"/>
      <c r="G43" s="2221"/>
      <c r="H43" s="885"/>
      <c r="I43" s="335"/>
      <c r="J43" s="335"/>
    </row>
    <row r="44" spans="1:11" s="337" customFormat="1">
      <c r="A44" s="891"/>
      <c r="B44" s="363"/>
      <c r="C44" s="471"/>
      <c r="D44" s="402"/>
      <c r="E44" s="402"/>
      <c r="F44" s="402"/>
      <c r="G44" s="402"/>
      <c r="H44" s="402"/>
      <c r="I44" s="335"/>
      <c r="J44" s="335"/>
    </row>
    <row r="45" spans="1:11" s="337" customFormat="1">
      <c r="A45" s="395"/>
      <c r="B45" s="472"/>
      <c r="C45" s="473"/>
      <c r="D45" s="2126"/>
      <c r="E45" s="623"/>
      <c r="F45" s="2126"/>
      <c r="G45" s="623"/>
      <c r="H45" s="623"/>
      <c r="I45" s="335"/>
      <c r="J45" s="335"/>
    </row>
    <row r="46" spans="1:11" s="337" customFormat="1">
      <c r="A46" s="395"/>
      <c r="B46" s="472"/>
      <c r="C46" s="473"/>
      <c r="D46" s="366"/>
      <c r="E46" s="366"/>
      <c r="F46" s="366"/>
      <c r="G46" s="366"/>
      <c r="H46" s="366"/>
      <c r="I46" s="335"/>
      <c r="J46" s="335"/>
    </row>
    <row r="47" spans="1:11" s="337" customFormat="1">
      <c r="A47" s="395"/>
      <c r="B47" s="472"/>
      <c r="C47" s="473"/>
      <c r="D47" s="602"/>
      <c r="E47" s="602"/>
      <c r="F47" s="602"/>
      <c r="G47" s="602"/>
      <c r="H47" s="602"/>
      <c r="I47" s="403"/>
      <c r="J47" s="403"/>
    </row>
    <row r="48" spans="1:11" s="337" customFormat="1">
      <c r="A48" s="395"/>
      <c r="B48" s="472"/>
      <c r="C48" s="484"/>
      <c r="D48" s="452"/>
      <c r="E48" s="452"/>
      <c r="F48" s="452"/>
      <c r="G48" s="452"/>
      <c r="H48" s="452"/>
      <c r="I48" s="335"/>
      <c r="J48" s="335"/>
    </row>
    <row r="49" spans="1:10" s="337" customFormat="1">
      <c r="A49" s="395"/>
      <c r="B49" s="472"/>
      <c r="C49" s="473"/>
      <c r="I49" s="335"/>
      <c r="J49" s="335"/>
    </row>
    <row r="50" spans="1:10" s="337" customFormat="1">
      <c r="A50" s="395"/>
      <c r="B50" s="472"/>
      <c r="C50" s="484"/>
      <c r="I50" s="335"/>
      <c r="J50" s="335"/>
    </row>
    <row r="51" spans="1:10" s="337" customFormat="1">
      <c r="A51" s="395"/>
      <c r="B51" s="472"/>
      <c r="C51" s="484"/>
      <c r="I51" s="335"/>
      <c r="J51" s="335"/>
    </row>
    <row r="52" spans="1:10" s="337" customFormat="1">
      <c r="A52" s="395"/>
      <c r="B52" s="472"/>
      <c r="C52" s="484"/>
      <c r="I52" s="335"/>
      <c r="J52" s="335"/>
    </row>
    <row r="53" spans="1:10" s="337" customFormat="1">
      <c r="A53" s="395"/>
      <c r="B53" s="472"/>
      <c r="C53" s="484"/>
      <c r="I53" s="335"/>
      <c r="J53" s="335"/>
    </row>
    <row r="54" spans="1:10" s="337" customFormat="1">
      <c r="A54" s="395"/>
      <c r="B54" s="472"/>
      <c r="C54" s="473"/>
      <c r="I54" s="335"/>
      <c r="J54" s="335"/>
    </row>
    <row r="55" spans="1:10" s="337" customFormat="1">
      <c r="A55" s="395"/>
      <c r="B55" s="472"/>
      <c r="C55" s="473"/>
      <c r="F55" s="335"/>
      <c r="G55" s="335"/>
      <c r="H55" s="335"/>
      <c r="I55" s="335"/>
      <c r="J55" s="335"/>
    </row>
    <row r="56" spans="1:10" s="337" customFormat="1">
      <c r="A56" s="395"/>
      <c r="B56" s="472"/>
      <c r="C56" s="473"/>
      <c r="F56" s="335"/>
      <c r="G56" s="335"/>
      <c r="H56" s="335"/>
      <c r="I56" s="335"/>
      <c r="J56" s="335"/>
    </row>
    <row r="57" spans="1:10" s="337" customFormat="1">
      <c r="A57" s="395"/>
      <c r="B57" s="472"/>
      <c r="C57" s="473"/>
      <c r="F57" s="335"/>
      <c r="G57" s="335"/>
      <c r="H57" s="335"/>
      <c r="I57" s="335"/>
      <c r="J57" s="335"/>
    </row>
    <row r="64" spans="1:10">
      <c r="F64" s="337"/>
      <c r="G64" s="337"/>
      <c r="H64" s="337"/>
    </row>
    <row r="72" spans="3:4">
      <c r="C72" s="335"/>
      <c r="D72" s="335"/>
    </row>
    <row r="73" spans="3:4">
      <c r="C73" s="335"/>
      <c r="D73" s="335"/>
    </row>
    <row r="74" spans="3:4">
      <c r="C74" s="335"/>
      <c r="D74" s="335"/>
    </row>
    <row r="75" spans="3:4">
      <c r="C75" s="335"/>
      <c r="D75" s="335"/>
    </row>
    <row r="76" spans="3:4">
      <c r="C76" s="335"/>
      <c r="D76" s="335"/>
    </row>
    <row r="77" spans="3:4">
      <c r="C77" s="335"/>
      <c r="D77" s="335"/>
    </row>
    <row r="78" spans="3:4">
      <c r="C78" s="335"/>
      <c r="D78" s="335"/>
    </row>
    <row r="79" spans="3:4">
      <c r="C79" s="335"/>
      <c r="D79" s="335"/>
    </row>
  </sheetData>
  <mergeCells count="7">
    <mergeCell ref="B43:G43"/>
    <mergeCell ref="A1:G1"/>
    <mergeCell ref="A2:G2"/>
    <mergeCell ref="A3:G3"/>
    <mergeCell ref="B4:G4"/>
    <mergeCell ref="A42:G42"/>
    <mergeCell ref="B40:G40"/>
  </mergeCells>
  <printOptions horizontalCentered="1"/>
  <pageMargins left="0.78740157480314965" right="0.78740157480314965" top="0.78740157480314965" bottom="4.1338582677165361" header="0.51181102362204722" footer="3.5433070866141736"/>
  <pageSetup paperSize="9" scale="95" firstPageNumber="42" orientation="portrait" blackAndWhite="1" useFirstPageNumber="1" r:id="rId1"/>
  <headerFooter alignWithMargins="0">
    <oddHeader xml:space="preserve">&amp;C   </oddHeader>
    <oddFooter>&amp;C&amp;"Times New Roman,Bold"&amp;P</oddFooter>
  </headerFooter>
  <rowBreaks count="1" manualBreakCount="1">
    <brk id="37" max="9" man="1"/>
  </rowBreaks>
</worksheet>
</file>

<file path=xl/worksheets/sheet27.xml><?xml version="1.0" encoding="utf-8"?>
<worksheet xmlns="http://schemas.openxmlformats.org/spreadsheetml/2006/main" xmlns:r="http://schemas.openxmlformats.org/officeDocument/2006/relationships">
  <sheetPr syncVertical="1" syncRef="A40" transitionEvaluation="1" codeName="Sheet25">
    <tabColor rgb="FFFFFF00"/>
  </sheetPr>
  <dimension ref="A1:H86"/>
  <sheetViews>
    <sheetView view="pageBreakPreview" topLeftCell="A40" zoomScaleNormal="70" zoomScaleSheetLayoutView="100" workbookViewId="0">
      <selection activeCell="B53" sqref="B53"/>
    </sheetView>
  </sheetViews>
  <sheetFormatPr defaultColWidth="11" defaultRowHeight="13.2"/>
  <cols>
    <col min="1" max="1" width="6.44140625" style="395" customWidth="1"/>
    <col min="2" max="2" width="8.109375" style="472" customWidth="1"/>
    <col min="3" max="3" width="32.6640625" style="473" customWidth="1"/>
    <col min="4" max="4" width="8.5546875" style="337" customWidth="1"/>
    <col min="5" max="5" width="9.44140625" style="337" customWidth="1"/>
    <col min="6" max="6" width="10.33203125" style="335" customWidth="1"/>
    <col min="7" max="7" width="9.6640625" style="335" customWidth="1"/>
    <col min="8" max="8" width="3.33203125" style="335" customWidth="1"/>
    <col min="9" max="16384" width="11" style="335"/>
  </cols>
  <sheetData>
    <row r="1" spans="1:8">
      <c r="A1" s="2222" t="s">
        <v>130</v>
      </c>
      <c r="B1" s="2222"/>
      <c r="C1" s="2222"/>
      <c r="D1" s="2222"/>
      <c r="E1" s="2222"/>
      <c r="F1" s="2222"/>
      <c r="G1" s="2222"/>
      <c r="H1" s="1313"/>
    </row>
    <row r="2" spans="1:8">
      <c r="A2" s="2192" t="s">
        <v>131</v>
      </c>
      <c r="B2" s="2192"/>
      <c r="C2" s="2192"/>
      <c r="D2" s="2192"/>
      <c r="E2" s="2192"/>
      <c r="F2" s="2192"/>
      <c r="G2" s="2192"/>
      <c r="H2" s="1312"/>
    </row>
    <row r="3" spans="1:8">
      <c r="A3" s="2173" t="s">
        <v>750</v>
      </c>
      <c r="B3" s="2173"/>
      <c r="C3" s="2173"/>
      <c r="D3" s="2173"/>
      <c r="E3" s="2173"/>
      <c r="F3" s="2173"/>
      <c r="G3" s="2173"/>
      <c r="H3" s="1309"/>
    </row>
    <row r="4" spans="1:8" ht="13.8">
      <c r="A4" s="37"/>
      <c r="B4" s="1310"/>
      <c r="C4" s="1310"/>
      <c r="D4" s="1310"/>
      <c r="E4" s="1310"/>
      <c r="F4" s="1310"/>
      <c r="G4" s="1310"/>
      <c r="H4" s="1310"/>
    </row>
    <row r="5" spans="1:8">
      <c r="A5" s="37"/>
      <c r="B5" s="33"/>
      <c r="C5" s="33"/>
      <c r="D5" s="39"/>
      <c r="E5" s="40" t="s">
        <v>28</v>
      </c>
      <c r="F5" s="40" t="s">
        <v>29</v>
      </c>
      <c r="G5" s="40" t="s">
        <v>167</v>
      </c>
      <c r="H5" s="36"/>
    </row>
    <row r="6" spans="1:8">
      <c r="A6" s="37"/>
      <c r="B6" s="45" t="s">
        <v>30</v>
      </c>
      <c r="C6" s="33" t="s">
        <v>31</v>
      </c>
      <c r="D6" s="42" t="s">
        <v>91</v>
      </c>
      <c r="E6" s="35">
        <v>2100379</v>
      </c>
      <c r="F6" s="35">
        <v>747688</v>
      </c>
      <c r="G6" s="35">
        <f>SUM(E6:F6)</f>
        <v>2848067</v>
      </c>
      <c r="H6" s="35"/>
    </row>
    <row r="7" spans="1:8" ht="10.199999999999999" customHeight="1">
      <c r="A7" s="37"/>
      <c r="B7" s="45"/>
      <c r="C7" s="33"/>
      <c r="D7" s="42"/>
      <c r="E7" s="35"/>
      <c r="F7" s="35"/>
      <c r="G7" s="35"/>
      <c r="H7" s="35"/>
    </row>
    <row r="8" spans="1:8" ht="14.4" customHeight="1">
      <c r="A8" s="37"/>
      <c r="B8" s="45" t="s">
        <v>32</v>
      </c>
      <c r="C8" s="43" t="s">
        <v>33</v>
      </c>
      <c r="D8" s="44"/>
      <c r="E8" s="36"/>
      <c r="F8" s="36"/>
      <c r="G8" s="36"/>
      <c r="H8" s="36"/>
    </row>
    <row r="9" spans="1:8" ht="14.4" customHeight="1">
      <c r="A9" s="37"/>
      <c r="B9" s="41"/>
      <c r="C9" s="43" t="s">
        <v>163</v>
      </c>
      <c r="D9" s="44" t="s">
        <v>91</v>
      </c>
      <c r="E9" s="651">
        <f>G26</f>
        <v>3000</v>
      </c>
      <c r="F9" s="625">
        <f>G66</f>
        <v>60266</v>
      </c>
      <c r="G9" s="36">
        <f>SUM(E9:F9)</f>
        <v>63266</v>
      </c>
      <c r="H9" s="36"/>
    </row>
    <row r="10" spans="1:8" ht="14.4" customHeight="1">
      <c r="A10" s="37"/>
      <c r="B10" s="45" t="s">
        <v>90</v>
      </c>
      <c r="C10" s="33" t="s">
        <v>47</v>
      </c>
      <c r="D10" s="46" t="s">
        <v>91</v>
      </c>
      <c r="E10" s="47">
        <f>SUM(E6:E9)</f>
        <v>2103379</v>
      </c>
      <c r="F10" s="47">
        <f>SUM(F6:F9)</f>
        <v>807954</v>
      </c>
      <c r="G10" s="47">
        <f>SUM(E10:F10)</f>
        <v>2911333</v>
      </c>
      <c r="H10" s="35"/>
    </row>
    <row r="11" spans="1:8">
      <c r="A11" s="37"/>
      <c r="B11" s="41"/>
      <c r="C11" s="33"/>
      <c r="D11" s="34"/>
      <c r="E11" s="34"/>
      <c r="F11" s="42"/>
      <c r="G11" s="34"/>
      <c r="H11" s="34"/>
    </row>
    <row r="12" spans="1:8">
      <c r="A12" s="37"/>
      <c r="B12" s="45" t="s">
        <v>48</v>
      </c>
      <c r="C12" s="33" t="s">
        <v>49</v>
      </c>
      <c r="D12" s="33"/>
      <c r="E12" s="33"/>
      <c r="F12" s="48"/>
      <c r="G12" s="33"/>
      <c r="H12" s="33"/>
    </row>
    <row r="13" spans="1:8" s="341" customFormat="1">
      <c r="A13" s="35"/>
      <c r="B13" s="636"/>
      <c r="C13" s="636"/>
      <c r="D13" s="636"/>
      <c r="E13" s="636"/>
      <c r="F13" s="636"/>
      <c r="G13" s="636"/>
      <c r="H13" s="636"/>
    </row>
    <row r="14" spans="1:8" s="341" customFormat="1" ht="13.8" thickBot="1">
      <c r="A14" s="49"/>
      <c r="B14" s="1311"/>
      <c r="C14" s="1311"/>
      <c r="D14" s="1311"/>
      <c r="E14" s="1311"/>
      <c r="F14" s="1311"/>
      <c r="G14" s="1311" t="s">
        <v>155</v>
      </c>
      <c r="H14" s="636"/>
    </row>
    <row r="15" spans="1:8" s="341" customFormat="1" ht="14.4" thickTop="1" thickBot="1">
      <c r="A15" s="49"/>
      <c r="B15" s="282"/>
      <c r="C15" s="282" t="s">
        <v>50</v>
      </c>
      <c r="D15" s="282"/>
      <c r="E15" s="282"/>
      <c r="F15" s="282"/>
      <c r="G15" s="50" t="s">
        <v>167</v>
      </c>
      <c r="H15" s="36"/>
    </row>
    <row r="16" spans="1:8" ht="13.5" customHeight="1" thickTop="1">
      <c r="A16" s="1400"/>
      <c r="B16" s="109"/>
      <c r="C16" s="137" t="s">
        <v>94</v>
      </c>
      <c r="D16" s="355"/>
      <c r="E16" s="955"/>
      <c r="F16" s="955"/>
      <c r="G16" s="355"/>
      <c r="H16" s="355"/>
    </row>
    <row r="17" spans="1:8" ht="14.4" customHeight="1">
      <c r="A17" s="1399" t="s">
        <v>95</v>
      </c>
      <c r="B17" s="100">
        <v>2801</v>
      </c>
      <c r="C17" s="101" t="s">
        <v>605</v>
      </c>
      <c r="D17" s="402"/>
      <c r="E17" s="357"/>
      <c r="F17" s="357"/>
      <c r="G17" s="402"/>
      <c r="H17" s="402"/>
    </row>
    <row r="18" spans="1:8" ht="14.4" customHeight="1">
      <c r="A18" s="1399"/>
      <c r="B18" s="93">
        <v>80</v>
      </c>
      <c r="C18" s="910" t="s">
        <v>79</v>
      </c>
      <c r="D18" s="402"/>
      <c r="E18" s="356"/>
      <c r="F18" s="357"/>
      <c r="G18" s="402"/>
      <c r="H18" s="402"/>
    </row>
    <row r="19" spans="1:8" ht="14.4" customHeight="1">
      <c r="A19" s="1399"/>
      <c r="B19" s="1404">
        <v>80.001000000000005</v>
      </c>
      <c r="C19" s="101" t="s">
        <v>65</v>
      </c>
      <c r="D19" s="398"/>
      <c r="E19" s="385"/>
      <c r="F19" s="385"/>
      <c r="G19" s="398"/>
      <c r="H19" s="398"/>
    </row>
    <row r="20" spans="1:8" ht="14.4" customHeight="1">
      <c r="A20" s="1399"/>
      <c r="B20" s="1076">
        <v>0.49</v>
      </c>
      <c r="C20" s="910" t="s">
        <v>606</v>
      </c>
      <c r="D20" s="402"/>
      <c r="E20" s="357"/>
      <c r="F20" s="357"/>
      <c r="G20" s="402"/>
      <c r="H20" s="402"/>
    </row>
    <row r="21" spans="1:8" ht="14.4" customHeight="1">
      <c r="A21" s="1498"/>
      <c r="B21" s="1512" t="s">
        <v>607</v>
      </c>
      <c r="C21" s="1500" t="s">
        <v>512</v>
      </c>
      <c r="D21" s="402"/>
      <c r="E21" s="356">
        <v>3000</v>
      </c>
      <c r="F21" s="629">
        <v>0</v>
      </c>
      <c r="G21" s="402">
        <f>SUM(E21:F21)</f>
        <v>3000</v>
      </c>
      <c r="H21" s="402" t="s">
        <v>330</v>
      </c>
    </row>
    <row r="22" spans="1:8" ht="14.4" customHeight="1">
      <c r="A22" s="1399" t="s">
        <v>90</v>
      </c>
      <c r="B22" s="1076">
        <v>0.49</v>
      </c>
      <c r="C22" s="910" t="s">
        <v>606</v>
      </c>
      <c r="D22" s="401"/>
      <c r="E22" s="354">
        <f>SUM(E21:E21)</f>
        <v>3000</v>
      </c>
      <c r="F22" s="1458">
        <f>SUM(F21:F21)</f>
        <v>0</v>
      </c>
      <c r="G22" s="401">
        <f t="shared" ref="G22" si="0">SUM(G21:G21)</f>
        <v>3000</v>
      </c>
      <c r="H22" s="402"/>
    </row>
    <row r="23" spans="1:8" ht="14.4" customHeight="1">
      <c r="A23" s="1399" t="s">
        <v>90</v>
      </c>
      <c r="B23" s="1404">
        <v>80.001000000000005</v>
      </c>
      <c r="C23" s="101" t="s">
        <v>65</v>
      </c>
      <c r="D23" s="354"/>
      <c r="E23" s="354">
        <f>E22</f>
        <v>3000</v>
      </c>
      <c r="F23" s="1458">
        <f t="shared" ref="F23:G26" si="1">F22</f>
        <v>0</v>
      </c>
      <c r="G23" s="354">
        <f t="shared" si="1"/>
        <v>3000</v>
      </c>
      <c r="H23" s="356"/>
    </row>
    <row r="24" spans="1:8" ht="14.4" customHeight="1">
      <c r="A24" s="1399" t="s">
        <v>90</v>
      </c>
      <c r="B24" s="93">
        <v>80</v>
      </c>
      <c r="C24" s="910" t="s">
        <v>79</v>
      </c>
      <c r="D24" s="401"/>
      <c r="E24" s="354">
        <f>E23</f>
        <v>3000</v>
      </c>
      <c r="F24" s="1458">
        <f t="shared" si="1"/>
        <v>0</v>
      </c>
      <c r="G24" s="354">
        <f t="shared" si="1"/>
        <v>3000</v>
      </c>
      <c r="H24" s="402"/>
    </row>
    <row r="25" spans="1:8" ht="14.4" customHeight="1">
      <c r="A25" s="1399" t="s">
        <v>90</v>
      </c>
      <c r="B25" s="100">
        <v>2801</v>
      </c>
      <c r="C25" s="101" t="s">
        <v>605</v>
      </c>
      <c r="D25" s="401"/>
      <c r="E25" s="354">
        <f>E24</f>
        <v>3000</v>
      </c>
      <c r="F25" s="353">
        <f t="shared" si="1"/>
        <v>0</v>
      </c>
      <c r="G25" s="354">
        <f t="shared" si="1"/>
        <v>3000</v>
      </c>
      <c r="H25" s="402"/>
    </row>
    <row r="26" spans="1:8">
      <c r="A26" s="114" t="s">
        <v>90</v>
      </c>
      <c r="B26" s="128"/>
      <c r="C26" s="115" t="s">
        <v>94</v>
      </c>
      <c r="D26" s="401"/>
      <c r="E26" s="354">
        <f>E25</f>
        <v>3000</v>
      </c>
      <c r="F26" s="353">
        <f t="shared" si="1"/>
        <v>0</v>
      </c>
      <c r="G26" s="354">
        <f t="shared" si="1"/>
        <v>3000</v>
      </c>
      <c r="H26" s="402"/>
    </row>
    <row r="27" spans="1:8" ht="10.199999999999999" customHeight="1">
      <c r="A27" s="1399"/>
      <c r="B27" s="93"/>
      <c r="C27" s="101"/>
      <c r="D27" s="402"/>
      <c r="E27" s="357"/>
      <c r="F27" s="357"/>
      <c r="G27" s="402"/>
      <c r="H27" s="402"/>
    </row>
    <row r="28" spans="1:8" ht="14.4" customHeight="1">
      <c r="A28" s="1399"/>
      <c r="B28" s="93"/>
      <c r="C28" s="101" t="s">
        <v>36</v>
      </c>
      <c r="D28" s="399"/>
      <c r="E28" s="1033"/>
      <c r="F28" s="1033"/>
      <c r="G28" s="398"/>
      <c r="H28" s="398"/>
    </row>
    <row r="29" spans="1:8" ht="14.4" customHeight="1">
      <c r="A29" s="1399" t="s">
        <v>95</v>
      </c>
      <c r="B29" s="100">
        <v>4801</v>
      </c>
      <c r="C29" s="101" t="s">
        <v>120</v>
      </c>
      <c r="D29" s="398"/>
      <c r="E29" s="385"/>
      <c r="F29" s="385"/>
      <c r="G29" s="398"/>
      <c r="H29" s="398"/>
    </row>
    <row r="30" spans="1:8" ht="14.4" customHeight="1">
      <c r="A30" s="1399"/>
      <c r="B30" s="123">
        <v>5</v>
      </c>
      <c r="C30" s="910" t="s">
        <v>75</v>
      </c>
      <c r="D30" s="385"/>
      <c r="E30" s="357"/>
      <c r="F30" s="385"/>
      <c r="G30" s="356"/>
      <c r="H30" s="356"/>
    </row>
    <row r="31" spans="1:8" ht="14.4" customHeight="1">
      <c r="A31" s="1399"/>
      <c r="B31" s="124">
        <v>5.8</v>
      </c>
      <c r="C31" s="101" t="s">
        <v>42</v>
      </c>
      <c r="D31" s="385"/>
      <c r="E31" s="356"/>
      <c r="F31" s="385"/>
      <c r="G31" s="356"/>
      <c r="H31" s="356"/>
    </row>
    <row r="32" spans="1:8" ht="26.4">
      <c r="A32" s="1752"/>
      <c r="B32" s="123">
        <v>46</v>
      </c>
      <c r="C32" s="1760" t="s">
        <v>174</v>
      </c>
      <c r="D32" s="385"/>
      <c r="E32" s="356"/>
      <c r="F32" s="385"/>
      <c r="G32" s="356"/>
      <c r="H32" s="356"/>
    </row>
    <row r="33" spans="1:8" ht="14.4" customHeight="1">
      <c r="A33" s="1399"/>
      <c r="B33" s="1253">
        <v>79</v>
      </c>
      <c r="C33" s="910" t="s">
        <v>258</v>
      </c>
      <c r="D33" s="1126"/>
      <c r="E33" s="357"/>
      <c r="F33" s="1033"/>
      <c r="G33" s="398"/>
      <c r="H33" s="398"/>
    </row>
    <row r="34" spans="1:8" s="403" customFormat="1" ht="14.4" customHeight="1">
      <c r="A34" s="637"/>
      <c r="B34" s="1513" t="s">
        <v>291</v>
      </c>
      <c r="C34" s="1004" t="s">
        <v>19</v>
      </c>
      <c r="D34" s="1084"/>
      <c r="E34" s="1451">
        <f>2592+4974</f>
        <v>7566</v>
      </c>
      <c r="F34" s="1514">
        <v>0</v>
      </c>
      <c r="G34" s="1451">
        <f>SUM(E34:F34)</f>
        <v>7566</v>
      </c>
      <c r="H34" s="955" t="s">
        <v>332</v>
      </c>
    </row>
    <row r="35" spans="1:8" ht="14.4" customHeight="1">
      <c r="A35" s="1399" t="s">
        <v>90</v>
      </c>
      <c r="B35" s="1253">
        <v>79</v>
      </c>
      <c r="C35" s="910" t="s">
        <v>258</v>
      </c>
      <c r="D35" s="359"/>
      <c r="E35" s="360">
        <f t="shared" ref="E35:G35" si="2">E34</f>
        <v>7566</v>
      </c>
      <c r="F35" s="1514">
        <f t="shared" si="2"/>
        <v>0</v>
      </c>
      <c r="G35" s="360">
        <f t="shared" si="2"/>
        <v>7566</v>
      </c>
      <c r="H35" s="356"/>
    </row>
    <row r="36" spans="1:8" ht="26.4">
      <c r="A36" s="103" t="s">
        <v>90</v>
      </c>
      <c r="B36" s="1810">
        <v>46</v>
      </c>
      <c r="C36" s="773" t="s">
        <v>174</v>
      </c>
      <c r="D36" s="1016"/>
      <c r="E36" s="478">
        <f>E35</f>
        <v>7566</v>
      </c>
      <c r="F36" s="1517">
        <f t="shared" ref="F36:G36" si="3">F35</f>
        <v>0</v>
      </c>
      <c r="G36" s="478">
        <f t="shared" si="3"/>
        <v>7566</v>
      </c>
      <c r="H36" s="398"/>
    </row>
    <row r="37" spans="1:8">
      <c r="A37" s="1399"/>
      <c r="B37" s="124"/>
      <c r="C37" s="101"/>
      <c r="D37" s="398"/>
      <c r="E37" s="385"/>
      <c r="F37" s="385"/>
      <c r="G37" s="398"/>
      <c r="H37" s="398"/>
    </row>
    <row r="38" spans="1:8" s="403" customFormat="1" ht="26.4">
      <c r="A38" s="1399"/>
      <c r="B38" s="123">
        <v>47</v>
      </c>
      <c r="C38" s="910" t="s">
        <v>292</v>
      </c>
      <c r="D38" s="385"/>
      <c r="E38" s="386"/>
      <c r="F38" s="385"/>
      <c r="G38" s="386"/>
      <c r="H38" s="386"/>
    </row>
    <row r="39" spans="1:8" ht="55.95" customHeight="1">
      <c r="A39" s="1399"/>
      <c r="B39" s="123">
        <v>70</v>
      </c>
      <c r="C39" s="1164" t="s">
        <v>608</v>
      </c>
      <c r="D39" s="398"/>
      <c r="E39" s="385"/>
      <c r="F39" s="385"/>
      <c r="G39" s="398"/>
      <c r="H39" s="398"/>
    </row>
    <row r="40" spans="1:8">
      <c r="A40" s="1394"/>
      <c r="B40" s="1405" t="s">
        <v>609</v>
      </c>
      <c r="C40" s="1249" t="s">
        <v>19</v>
      </c>
      <c r="D40" s="397"/>
      <c r="E40" s="396">
        <v>869</v>
      </c>
      <c r="F40" s="1034">
        <v>0</v>
      </c>
      <c r="G40" s="397">
        <f>SUM(E40:F40)</f>
        <v>869</v>
      </c>
      <c r="H40" s="398" t="s">
        <v>340</v>
      </c>
    </row>
    <row r="41" spans="1:8" ht="55.95" customHeight="1">
      <c r="A41" s="1752" t="s">
        <v>90</v>
      </c>
      <c r="B41" s="123">
        <v>70</v>
      </c>
      <c r="C41" s="1164" t="s">
        <v>608</v>
      </c>
      <c r="D41" s="397"/>
      <c r="E41" s="396">
        <f>E40</f>
        <v>869</v>
      </c>
      <c r="F41" s="1514">
        <f t="shared" ref="F41:G42" si="4">F40</f>
        <v>0</v>
      </c>
      <c r="G41" s="396">
        <f>G40</f>
        <v>869</v>
      </c>
      <c r="H41" s="398"/>
    </row>
    <row r="42" spans="1:8" ht="26.4">
      <c r="A42" s="1399" t="s">
        <v>90</v>
      </c>
      <c r="B42" s="123">
        <v>47</v>
      </c>
      <c r="C42" s="910" t="s">
        <v>292</v>
      </c>
      <c r="D42" s="353"/>
      <c r="E42" s="354">
        <f>E41</f>
        <v>869</v>
      </c>
      <c r="F42" s="1458">
        <f t="shared" si="4"/>
        <v>0</v>
      </c>
      <c r="G42" s="354">
        <f t="shared" si="4"/>
        <v>869</v>
      </c>
      <c r="H42" s="357"/>
    </row>
    <row r="43" spans="1:8">
      <c r="A43" s="1399"/>
      <c r="B43" s="123"/>
      <c r="C43" s="910"/>
      <c r="D43" s="357"/>
      <c r="E43" s="357"/>
      <c r="F43" s="629"/>
      <c r="G43" s="357"/>
      <c r="H43" s="357"/>
    </row>
    <row r="44" spans="1:8" ht="69" customHeight="1">
      <c r="A44" s="93" t="s">
        <v>334</v>
      </c>
      <c r="B44" s="93">
        <v>69</v>
      </c>
      <c r="C44" s="1760" t="s">
        <v>1016</v>
      </c>
      <c r="D44" s="357"/>
      <c r="E44" s="357"/>
      <c r="F44" s="629"/>
      <c r="G44" s="357"/>
      <c r="H44" s="357"/>
    </row>
    <row r="45" spans="1:8">
      <c r="A45" s="2091"/>
      <c r="B45" s="93" t="s">
        <v>343</v>
      </c>
      <c r="C45" s="1760" t="s">
        <v>19</v>
      </c>
      <c r="D45" s="359"/>
      <c r="E45" s="359">
        <v>1750</v>
      </c>
      <c r="F45" s="1441"/>
      <c r="G45" s="397">
        <f>SUM(E45:F45)</f>
        <v>1750</v>
      </c>
      <c r="H45" s="357"/>
    </row>
    <row r="46" spans="1:8" ht="69.599999999999994" customHeight="1">
      <c r="A46" s="2091" t="s">
        <v>90</v>
      </c>
      <c r="B46" s="93">
        <v>69</v>
      </c>
      <c r="C46" s="1760" t="s">
        <v>1016</v>
      </c>
      <c r="D46" s="359"/>
      <c r="E46" s="354">
        <f>E45</f>
        <v>1750</v>
      </c>
      <c r="F46" s="1458">
        <f t="shared" ref="F46:G46" si="5">F45</f>
        <v>0</v>
      </c>
      <c r="G46" s="354">
        <f t="shared" si="5"/>
        <v>1750</v>
      </c>
      <c r="H46" s="357"/>
    </row>
    <row r="47" spans="1:8">
      <c r="A47" s="1890"/>
      <c r="B47" s="123"/>
      <c r="C47" s="1760"/>
      <c r="D47" s="357"/>
      <c r="E47" s="357"/>
      <c r="F47" s="629"/>
      <c r="G47" s="357"/>
      <c r="H47" s="357"/>
    </row>
    <row r="48" spans="1:8" ht="27" customHeight="1">
      <c r="A48" s="1399"/>
      <c r="B48" s="1406">
        <v>59</v>
      </c>
      <c r="C48" s="910" t="s">
        <v>751</v>
      </c>
      <c r="D48" s="357"/>
      <c r="E48" s="356"/>
      <c r="F48" s="629"/>
      <c r="G48" s="356"/>
      <c r="H48" s="356"/>
    </row>
    <row r="49" spans="1:8" ht="13.95" customHeight="1">
      <c r="A49" s="1399"/>
      <c r="B49" s="93" t="s">
        <v>752</v>
      </c>
      <c r="C49" s="910" t="s">
        <v>19</v>
      </c>
      <c r="D49" s="1019"/>
      <c r="E49" s="360">
        <v>20000</v>
      </c>
      <c r="F49" s="1441">
        <v>0</v>
      </c>
      <c r="G49" s="1019">
        <f>SUM(E49:F49)</f>
        <v>20000</v>
      </c>
      <c r="H49" s="402" t="s">
        <v>338</v>
      </c>
    </row>
    <row r="50" spans="1:8" ht="26.4">
      <c r="A50" s="1399" t="s">
        <v>90</v>
      </c>
      <c r="B50" s="1406">
        <v>59</v>
      </c>
      <c r="C50" s="910" t="s">
        <v>751</v>
      </c>
      <c r="D50" s="1515"/>
      <c r="E50" s="1516">
        <f t="shared" ref="E50:G50" si="6">E49</f>
        <v>20000</v>
      </c>
      <c r="F50" s="2077">
        <f t="shared" si="6"/>
        <v>0</v>
      </c>
      <c r="G50" s="1516">
        <f t="shared" si="6"/>
        <v>20000</v>
      </c>
      <c r="H50" s="1308"/>
    </row>
    <row r="51" spans="1:8" ht="12" customHeight="1">
      <c r="A51" s="1399"/>
      <c r="B51" s="126"/>
      <c r="C51" s="910"/>
      <c r="D51" s="452"/>
      <c r="E51" s="452"/>
      <c r="F51" s="664"/>
      <c r="G51" s="452"/>
      <c r="H51" s="452"/>
    </row>
    <row r="52" spans="1:8" ht="26.4">
      <c r="A52" s="1399"/>
      <c r="B52" s="93">
        <v>63</v>
      </c>
      <c r="C52" s="1500" t="s">
        <v>853</v>
      </c>
      <c r="F52" s="2119"/>
      <c r="G52" s="337"/>
      <c r="H52" s="337"/>
    </row>
    <row r="53" spans="1:8">
      <c r="A53" s="1894"/>
      <c r="B53" s="93" t="s">
        <v>294</v>
      </c>
      <c r="C53" s="1760" t="s">
        <v>19</v>
      </c>
      <c r="D53" s="1408"/>
      <c r="E53" s="1408">
        <f>505+20000</f>
        <v>20505</v>
      </c>
      <c r="F53" s="2104">
        <v>0</v>
      </c>
      <c r="G53" s="1408">
        <f>SUM(E53:F53)</f>
        <v>20505</v>
      </c>
      <c r="H53" s="337" t="s">
        <v>371</v>
      </c>
    </row>
    <row r="54" spans="1:8" ht="26.4">
      <c r="A54" s="103" t="s">
        <v>90</v>
      </c>
      <c r="B54" s="922">
        <v>63</v>
      </c>
      <c r="C54" s="1900" t="s">
        <v>853</v>
      </c>
      <c r="D54" s="1408"/>
      <c r="E54" s="1408">
        <f t="shared" ref="E54:G54" si="7">E53</f>
        <v>20505</v>
      </c>
      <c r="F54" s="2104">
        <f t="shared" si="7"/>
        <v>0</v>
      </c>
      <c r="G54" s="1408">
        <f t="shared" si="7"/>
        <v>20505</v>
      </c>
      <c r="H54" s="337"/>
    </row>
    <row r="55" spans="1:8" hidden="1">
      <c r="A55" s="1399"/>
      <c r="B55" s="93"/>
      <c r="C55" s="910"/>
      <c r="F55" s="2119"/>
      <c r="G55" s="337"/>
      <c r="H55" s="337"/>
    </row>
    <row r="56" spans="1:8" ht="39.6">
      <c r="A56" s="1399"/>
      <c r="B56" s="93">
        <v>68</v>
      </c>
      <c r="C56" s="1399" t="s">
        <v>610</v>
      </c>
      <c r="F56" s="2119"/>
    </row>
    <row r="57" spans="1:8">
      <c r="A57" s="1399"/>
      <c r="B57" s="93" t="s">
        <v>611</v>
      </c>
      <c r="C57" s="910" t="s">
        <v>612</v>
      </c>
      <c r="D57" s="1408"/>
      <c r="E57" s="1408">
        <f>1695+5266</f>
        <v>6961</v>
      </c>
      <c r="F57" s="2104">
        <v>0</v>
      </c>
      <c r="G57" s="1409">
        <f>SUM(E57:F57)</f>
        <v>6961</v>
      </c>
      <c r="H57" s="335" t="s">
        <v>341</v>
      </c>
    </row>
    <row r="58" spans="1:8" ht="39.6">
      <c r="A58" s="1399" t="s">
        <v>90</v>
      </c>
      <c r="B58" s="93">
        <v>68</v>
      </c>
      <c r="C58" s="1399" t="s">
        <v>610</v>
      </c>
      <c r="D58" s="1408"/>
      <c r="E58" s="1408">
        <f t="shared" ref="E58:G58" si="8">E57</f>
        <v>6961</v>
      </c>
      <c r="F58" s="2104">
        <f t="shared" si="8"/>
        <v>0</v>
      </c>
      <c r="G58" s="1409">
        <f t="shared" si="8"/>
        <v>6961</v>
      </c>
    </row>
    <row r="59" spans="1:8">
      <c r="A59" s="1399"/>
      <c r="B59" s="93"/>
      <c r="C59" s="1399"/>
      <c r="F59" s="2119"/>
      <c r="G59" s="337"/>
      <c r="H59" s="337"/>
    </row>
    <row r="60" spans="1:8" ht="26.4">
      <c r="A60" s="1399"/>
      <c r="B60" s="93">
        <v>72</v>
      </c>
      <c r="C60" s="1500" t="s">
        <v>852</v>
      </c>
      <c r="D60" s="339"/>
      <c r="E60" s="339"/>
      <c r="F60" s="2120"/>
      <c r="G60" s="338"/>
    </row>
    <row r="61" spans="1:8">
      <c r="A61" s="1752"/>
      <c r="B61" s="93" t="s">
        <v>604</v>
      </c>
      <c r="C61" s="1760" t="s">
        <v>19</v>
      </c>
      <c r="D61" s="1408"/>
      <c r="E61" s="1408">
        <f>2042+573</f>
        <v>2615</v>
      </c>
      <c r="F61" s="2104">
        <v>0</v>
      </c>
      <c r="G61" s="1409">
        <f>SUM(E61:F61)</f>
        <v>2615</v>
      </c>
      <c r="H61" s="335" t="s">
        <v>342</v>
      </c>
    </row>
    <row r="62" spans="1:8" ht="26.4">
      <c r="A62" s="1752" t="s">
        <v>90</v>
      </c>
      <c r="B62" s="93">
        <v>72</v>
      </c>
      <c r="C62" s="1760" t="s">
        <v>852</v>
      </c>
      <c r="D62" s="1408"/>
      <c r="E62" s="1408">
        <f>E61</f>
        <v>2615</v>
      </c>
      <c r="F62" s="2104">
        <f t="shared" ref="F62:G62" si="9">F61</f>
        <v>0</v>
      </c>
      <c r="G62" s="1409">
        <f t="shared" si="9"/>
        <v>2615</v>
      </c>
    </row>
    <row r="63" spans="1:8">
      <c r="A63" s="1909" t="s">
        <v>90</v>
      </c>
      <c r="B63" s="124">
        <v>5.8</v>
      </c>
      <c r="C63" s="101" t="s">
        <v>42</v>
      </c>
      <c r="D63" s="1408"/>
      <c r="E63" s="1408">
        <f>E62+E58+E54+E50+E42+E36+E46</f>
        <v>60266</v>
      </c>
      <c r="F63" s="2104">
        <f>F62+F58+F54+F50+F42+F36</f>
        <v>0</v>
      </c>
      <c r="G63" s="1408">
        <f>G62+G58+G54+G50+G42+G36+G46</f>
        <v>60266</v>
      </c>
    </row>
    <row r="64" spans="1:8">
      <c r="A64" s="1399" t="s">
        <v>90</v>
      </c>
      <c r="B64" s="1407">
        <v>5</v>
      </c>
      <c r="C64" s="910" t="s">
        <v>75</v>
      </c>
      <c r="D64" s="1408"/>
      <c r="E64" s="1408">
        <f>E63</f>
        <v>60266</v>
      </c>
      <c r="F64" s="2104">
        <f t="shared" ref="F64:G65" si="10">F63</f>
        <v>0</v>
      </c>
      <c r="G64" s="1408">
        <f t="shared" si="10"/>
        <v>60266</v>
      </c>
    </row>
    <row r="65" spans="1:8">
      <c r="A65" s="1400" t="s">
        <v>90</v>
      </c>
      <c r="B65" s="100">
        <v>4801</v>
      </c>
      <c r="C65" s="101" t="s">
        <v>120</v>
      </c>
      <c r="D65" s="1408"/>
      <c r="E65" s="1408">
        <f>E64</f>
        <v>60266</v>
      </c>
      <c r="F65" s="2104">
        <f t="shared" si="10"/>
        <v>0</v>
      </c>
      <c r="G65" s="1408">
        <f t="shared" si="10"/>
        <v>60266</v>
      </c>
    </row>
    <row r="66" spans="1:8">
      <c r="A66" s="114" t="s">
        <v>90</v>
      </c>
      <c r="B66" s="128"/>
      <c r="C66" s="115" t="s">
        <v>36</v>
      </c>
      <c r="D66" s="1408"/>
      <c r="E66" s="1408">
        <f t="shared" ref="E66" si="11">E65</f>
        <v>60266</v>
      </c>
      <c r="F66" s="2104">
        <f t="shared" ref="F66:G66" si="12">F65</f>
        <v>0</v>
      </c>
      <c r="G66" s="1408">
        <f t="shared" si="12"/>
        <v>60266</v>
      </c>
    </row>
    <row r="67" spans="1:8">
      <c r="A67" s="114" t="s">
        <v>90</v>
      </c>
      <c r="B67" s="128"/>
      <c r="C67" s="115" t="s">
        <v>91</v>
      </c>
      <c r="D67" s="1182"/>
      <c r="E67" s="1182">
        <f>E66+E26</f>
        <v>63266</v>
      </c>
      <c r="F67" s="2121">
        <f>F66+F26</f>
        <v>0</v>
      </c>
      <c r="G67" s="1182">
        <f>G66+G26</f>
        <v>63266</v>
      </c>
    </row>
    <row r="68" spans="1:8">
      <c r="A68" s="1152"/>
      <c r="B68" s="1155"/>
      <c r="C68" s="1319"/>
    </row>
    <row r="69" spans="1:8">
      <c r="A69" s="1951" t="s">
        <v>334</v>
      </c>
      <c r="B69" s="1495" t="s">
        <v>796</v>
      </c>
      <c r="C69" s="1319"/>
    </row>
    <row r="70" spans="1:8">
      <c r="A70" s="1495" t="s">
        <v>837</v>
      </c>
      <c r="B70" s="1496"/>
      <c r="C70" s="403"/>
      <c r="D70" s="1125"/>
      <c r="E70" s="1125"/>
      <c r="F70" s="403"/>
      <c r="G70" s="403"/>
      <c r="H70" s="403"/>
    </row>
    <row r="71" spans="1:8">
      <c r="A71" s="1657" t="s">
        <v>330</v>
      </c>
      <c r="B71" s="1511" t="s">
        <v>1026</v>
      </c>
      <c r="C71" s="403"/>
      <c r="D71" s="1125"/>
      <c r="E71" s="1125"/>
      <c r="F71" s="403"/>
      <c r="G71" s="403"/>
      <c r="H71" s="403"/>
    </row>
    <row r="72" spans="1:8" s="473" customFormat="1" ht="41.4" customHeight="1">
      <c r="A72" s="1658" t="s">
        <v>332</v>
      </c>
      <c r="B72" s="2189" t="s">
        <v>938</v>
      </c>
      <c r="C72" s="2189"/>
      <c r="D72" s="2189"/>
      <c r="E72" s="2189"/>
      <c r="F72" s="2189"/>
      <c r="G72" s="2189"/>
    </row>
    <row r="73" spans="1:8" s="473" customFormat="1">
      <c r="A73" s="1658" t="s">
        <v>340</v>
      </c>
      <c r="B73" s="1495" t="s">
        <v>939</v>
      </c>
      <c r="C73" s="1495"/>
      <c r="D73" s="1495"/>
      <c r="E73" s="1495"/>
      <c r="F73" s="1495"/>
      <c r="G73" s="1603"/>
    </row>
    <row r="74" spans="1:8" s="473" customFormat="1">
      <c r="A74" s="1497" t="s">
        <v>338</v>
      </c>
      <c r="B74" s="2189" t="s">
        <v>1069</v>
      </c>
      <c r="C74" s="2189"/>
      <c r="D74" s="2189"/>
      <c r="E74" s="2189"/>
      <c r="F74" s="2189"/>
      <c r="G74" s="2189"/>
    </row>
    <row r="75" spans="1:8" s="473" customFormat="1" ht="27" customHeight="1">
      <c r="A75" s="1497" t="s">
        <v>371</v>
      </c>
      <c r="B75" s="2189" t="s">
        <v>1025</v>
      </c>
      <c r="C75" s="2189"/>
      <c r="D75" s="2189"/>
      <c r="E75" s="2189"/>
      <c r="F75" s="2189"/>
      <c r="G75" s="2189"/>
    </row>
    <row r="76" spans="1:8" ht="28.95" customHeight="1">
      <c r="A76" s="1497" t="s">
        <v>341</v>
      </c>
      <c r="B76" s="2189" t="s">
        <v>850</v>
      </c>
      <c r="C76" s="2189"/>
      <c r="D76" s="2189"/>
      <c r="E76" s="2189"/>
      <c r="F76" s="2189"/>
      <c r="G76" s="2189"/>
    </row>
    <row r="77" spans="1:8" ht="39.6" customHeight="1">
      <c r="A77" s="1497" t="s">
        <v>342</v>
      </c>
      <c r="B77" s="2189" t="s">
        <v>1024</v>
      </c>
      <c r="C77" s="2189"/>
      <c r="D77" s="2189"/>
      <c r="E77" s="2189"/>
      <c r="F77" s="2189"/>
      <c r="G77" s="2189"/>
    </row>
    <row r="78" spans="1:8" ht="27" customHeight="1">
      <c r="A78" s="1497"/>
      <c r="B78" s="395"/>
      <c r="C78" s="395"/>
      <c r="D78" s="395"/>
      <c r="E78" s="395"/>
      <c r="F78" s="395"/>
      <c r="G78" s="395"/>
    </row>
    <row r="79" spans="1:8">
      <c r="A79" s="1497"/>
    </row>
    <row r="82" spans="3:7">
      <c r="C82" s="471"/>
      <c r="D82" s="339"/>
      <c r="E82" s="339"/>
      <c r="F82" s="338"/>
      <c r="G82" s="338"/>
    </row>
    <row r="83" spans="3:7">
      <c r="C83" s="471"/>
      <c r="D83" s="2126"/>
      <c r="E83" s="623"/>
      <c r="F83" s="2126"/>
      <c r="G83" s="623"/>
    </row>
    <row r="84" spans="3:7">
      <c r="C84" s="471"/>
      <c r="D84" s="339"/>
      <c r="E84" s="339"/>
      <c r="F84" s="338"/>
      <c r="G84" s="338"/>
    </row>
    <row r="85" spans="3:7">
      <c r="C85" s="471"/>
      <c r="D85" s="339"/>
      <c r="E85" s="339"/>
      <c r="F85" s="338"/>
      <c r="G85" s="338"/>
    </row>
    <row r="86" spans="3:7">
      <c r="C86" s="471"/>
      <c r="D86" s="339"/>
      <c r="E86" s="339"/>
      <c r="F86" s="338"/>
      <c r="G86" s="338"/>
    </row>
  </sheetData>
  <mergeCells count="8">
    <mergeCell ref="B76:G76"/>
    <mergeCell ref="B77:G77"/>
    <mergeCell ref="A1:G1"/>
    <mergeCell ref="A2:G2"/>
    <mergeCell ref="A3:G3"/>
    <mergeCell ref="B75:G75"/>
    <mergeCell ref="B74:G74"/>
    <mergeCell ref="B72:G72"/>
  </mergeCells>
  <printOptions horizontalCentered="1"/>
  <pageMargins left="0.78740157480314965" right="0.78740157480314965" top="0.78740157480314965" bottom="4.1338582677165361" header="0.51181102362204722" footer="3.5433070866141736"/>
  <pageSetup paperSize="9" scale="95" firstPageNumber="44" orientation="portrait" blackAndWhite="1" useFirstPageNumber="1" r:id="rId1"/>
  <headerFooter alignWithMargins="0">
    <oddHeader xml:space="preserve">&amp;C   </oddHeader>
    <oddFooter>&amp;C&amp;"Times New Roman,Bold"&amp;P</oddFooter>
  </headerFooter>
  <rowBreaks count="2" manualBreakCount="2">
    <brk id="37" max="9" man="1"/>
    <brk id="54" max="9" man="1"/>
  </rowBreaks>
</worksheet>
</file>

<file path=xl/worksheets/sheet28.xml><?xml version="1.0" encoding="utf-8"?>
<worksheet xmlns="http://schemas.openxmlformats.org/spreadsheetml/2006/main" xmlns:r="http://schemas.openxmlformats.org/officeDocument/2006/relationships">
  <sheetPr syncVertical="1" syncRef="A1" transitionEvaluation="1">
    <tabColor rgb="FFFFFF00"/>
  </sheetPr>
  <dimension ref="A1:H56"/>
  <sheetViews>
    <sheetView view="pageBreakPreview" zoomScaleSheetLayoutView="100" workbookViewId="0">
      <selection activeCell="I1" sqref="I1:Q1048576"/>
    </sheetView>
  </sheetViews>
  <sheetFormatPr defaultColWidth="11" defaultRowHeight="13.2"/>
  <cols>
    <col min="1" max="1" width="6.44140625" style="87" customWidth="1"/>
    <col min="2" max="2" width="9.6640625" style="56" customWidth="1"/>
    <col min="3" max="3" width="32.6640625" style="15" customWidth="1"/>
    <col min="4" max="4" width="8.109375" style="16" customWidth="1"/>
    <col min="5" max="5" width="11" style="16" customWidth="1"/>
    <col min="6" max="6" width="10.33203125" style="15" customWidth="1"/>
    <col min="7" max="7" width="9.6640625" style="15" customWidth="1"/>
    <col min="8" max="8" width="3" style="15" customWidth="1"/>
    <col min="9" max="16384" width="11" style="15"/>
  </cols>
  <sheetData>
    <row r="1" spans="1:8">
      <c r="A1" s="2225" t="s">
        <v>613</v>
      </c>
      <c r="B1" s="2225"/>
      <c r="C1" s="2225"/>
      <c r="D1" s="2225"/>
      <c r="E1" s="2225"/>
      <c r="F1" s="2225"/>
      <c r="G1" s="2225"/>
      <c r="H1" s="909"/>
    </row>
    <row r="2" spans="1:8">
      <c r="A2" s="2225" t="s">
        <v>614</v>
      </c>
      <c r="B2" s="2225"/>
      <c r="C2" s="2225"/>
      <c r="D2" s="2225"/>
      <c r="E2" s="2225"/>
      <c r="F2" s="2225"/>
      <c r="G2" s="2225"/>
      <c r="H2" s="909"/>
    </row>
    <row r="3" spans="1:8">
      <c r="A3" s="2173" t="s">
        <v>753</v>
      </c>
      <c r="B3" s="2173"/>
      <c r="C3" s="2173"/>
      <c r="D3" s="2173"/>
      <c r="E3" s="2173"/>
      <c r="F3" s="2173"/>
      <c r="G3" s="2173"/>
      <c r="H3" s="886"/>
    </row>
    <row r="4" spans="1:8" ht="13.8">
      <c r="A4" s="37"/>
      <c r="B4" s="887"/>
      <c r="C4" s="887"/>
      <c r="D4" s="887"/>
      <c r="E4" s="887"/>
      <c r="F4" s="887"/>
      <c r="G4" s="887"/>
      <c r="H4" s="887"/>
    </row>
    <row r="5" spans="1:8">
      <c r="A5" s="37"/>
      <c r="B5" s="33"/>
      <c r="C5" s="33"/>
      <c r="D5" s="39"/>
      <c r="E5" s="40" t="s">
        <v>28</v>
      </c>
      <c r="F5" s="40" t="s">
        <v>29</v>
      </c>
      <c r="G5" s="40" t="s">
        <v>167</v>
      </c>
      <c r="H5" s="36"/>
    </row>
    <row r="6" spans="1:8">
      <c r="A6" s="37"/>
      <c r="B6" s="45" t="s">
        <v>30</v>
      </c>
      <c r="C6" s="33" t="s">
        <v>31</v>
      </c>
      <c r="D6" s="42" t="s">
        <v>91</v>
      </c>
      <c r="E6" s="35">
        <v>113729</v>
      </c>
      <c r="F6" s="35">
        <v>30000</v>
      </c>
      <c r="G6" s="35">
        <f>E6+F6</f>
        <v>143729</v>
      </c>
      <c r="H6" s="35"/>
    </row>
    <row r="7" spans="1:8" ht="9.6" customHeight="1">
      <c r="A7" s="37"/>
      <c r="B7" s="45"/>
      <c r="C7" s="33"/>
      <c r="D7" s="42"/>
      <c r="E7" s="35"/>
      <c r="F7" s="35"/>
      <c r="G7" s="35"/>
      <c r="H7" s="35"/>
    </row>
    <row r="8" spans="1:8">
      <c r="A8" s="37"/>
      <c r="B8" s="45" t="s">
        <v>32</v>
      </c>
      <c r="C8" s="43" t="s">
        <v>33</v>
      </c>
      <c r="D8" s="44"/>
      <c r="E8" s="36"/>
      <c r="F8" s="36"/>
      <c r="G8" s="36"/>
      <c r="H8" s="36"/>
    </row>
    <row r="9" spans="1:8">
      <c r="A9" s="37"/>
      <c r="B9" s="41"/>
      <c r="C9" s="43" t="s">
        <v>163</v>
      </c>
      <c r="D9" s="44" t="s">
        <v>91</v>
      </c>
      <c r="E9" s="651">
        <f>G24</f>
        <v>320</v>
      </c>
      <c r="F9" s="241">
        <v>0</v>
      </c>
      <c r="G9" s="36">
        <f>SUM(E9:F9)</f>
        <v>320</v>
      </c>
      <c r="H9" s="36"/>
    </row>
    <row r="10" spans="1:8">
      <c r="A10" s="37"/>
      <c r="B10" s="45" t="s">
        <v>90</v>
      </c>
      <c r="C10" s="33" t="s">
        <v>47</v>
      </c>
      <c r="D10" s="46" t="s">
        <v>91</v>
      </c>
      <c r="E10" s="47">
        <f>SUM(E6:E9)</f>
        <v>114049</v>
      </c>
      <c r="F10" s="47">
        <f>SUM(F6:F9)</f>
        <v>30000</v>
      </c>
      <c r="G10" s="47">
        <f>SUM(E10:F10)</f>
        <v>144049</v>
      </c>
      <c r="H10" s="35"/>
    </row>
    <row r="11" spans="1:8">
      <c r="A11" s="37"/>
      <c r="B11" s="41"/>
      <c r="C11" s="33"/>
      <c r="D11" s="34"/>
      <c r="E11" s="34"/>
      <c r="F11" s="42"/>
      <c r="G11" s="34"/>
      <c r="H11" s="34"/>
    </row>
    <row r="12" spans="1:8">
      <c r="A12" s="37"/>
      <c r="B12" s="45" t="s">
        <v>48</v>
      </c>
      <c r="C12" s="33" t="s">
        <v>49</v>
      </c>
      <c r="D12" s="33"/>
      <c r="E12" s="33"/>
      <c r="F12" s="48"/>
      <c r="G12" s="33"/>
      <c r="H12" s="33"/>
    </row>
    <row r="13" spans="1:8" s="1" customFormat="1" ht="12.6" customHeight="1">
      <c r="A13" s="35"/>
      <c r="B13" s="636"/>
      <c r="C13" s="636"/>
      <c r="D13" s="636"/>
      <c r="E13" s="636"/>
      <c r="F13" s="636"/>
      <c r="G13" s="636"/>
      <c r="H13" s="636"/>
    </row>
    <row r="14" spans="1:8" s="1" customFormat="1" ht="13.8" thickBot="1">
      <c r="A14" s="49"/>
      <c r="B14" s="888"/>
      <c r="C14" s="888"/>
      <c r="D14" s="888"/>
      <c r="E14" s="888"/>
      <c r="F14" s="888"/>
      <c r="G14" s="888" t="s">
        <v>155</v>
      </c>
      <c r="H14" s="636"/>
    </row>
    <row r="15" spans="1:8" s="1" customFormat="1" ht="14.4" thickTop="1" thickBot="1">
      <c r="A15" s="49"/>
      <c r="B15" s="282"/>
      <c r="C15" s="282" t="s">
        <v>50</v>
      </c>
      <c r="D15" s="282"/>
      <c r="E15" s="282"/>
      <c r="F15" s="282"/>
      <c r="G15" s="50" t="s">
        <v>167</v>
      </c>
      <c r="H15" s="36"/>
    </row>
    <row r="16" spans="1:8" s="1662" customFormat="1" ht="15.6" customHeight="1" thickTop="1">
      <c r="A16" s="779"/>
      <c r="B16" s="779"/>
      <c r="C16" s="1659" t="s">
        <v>94</v>
      </c>
      <c r="D16" s="1660"/>
      <c r="E16" s="1661"/>
      <c r="F16" s="1661"/>
      <c r="G16" s="1660"/>
      <c r="H16" s="1660"/>
    </row>
    <row r="17" spans="1:8" s="1662" customFormat="1" ht="15.6" customHeight="1">
      <c r="A17" s="779" t="s">
        <v>95</v>
      </c>
      <c r="B17" s="1663">
        <v>2058</v>
      </c>
      <c r="C17" s="1659" t="s">
        <v>615</v>
      </c>
      <c r="D17" s="1660"/>
      <c r="E17" s="1661"/>
      <c r="F17" s="1661"/>
      <c r="G17" s="1660"/>
      <c r="H17" s="1660"/>
    </row>
    <row r="18" spans="1:8" s="1662" customFormat="1" ht="15.6" customHeight="1">
      <c r="A18" s="779"/>
      <c r="B18" s="1664">
        <v>0.10299999999999999</v>
      </c>
      <c r="C18" s="1665" t="s">
        <v>616</v>
      </c>
      <c r="D18" s="1660"/>
      <c r="E18" s="1661"/>
      <c r="F18" s="1661"/>
      <c r="G18" s="1660"/>
      <c r="H18" s="1660"/>
    </row>
    <row r="19" spans="1:8" s="1662" customFormat="1" ht="15.6" customHeight="1">
      <c r="A19" s="779"/>
      <c r="B19" s="779">
        <v>60</v>
      </c>
      <c r="C19" s="1666" t="s">
        <v>617</v>
      </c>
      <c r="D19" s="1660"/>
      <c r="E19" s="1661"/>
      <c r="F19" s="1661"/>
      <c r="G19" s="1660"/>
      <c r="H19" s="1660"/>
    </row>
    <row r="20" spans="1:8" s="1662" customFormat="1" ht="15.6" customHeight="1">
      <c r="A20" s="1837" t="s">
        <v>334</v>
      </c>
      <c r="B20" s="1667" t="s">
        <v>428</v>
      </c>
      <c r="C20" s="1668" t="s">
        <v>817</v>
      </c>
      <c r="D20" s="1669"/>
      <c r="E20" s="1670">
        <v>320</v>
      </c>
      <c r="F20" s="1671"/>
      <c r="G20" s="1670">
        <f t="shared" ref="G20" si="0">SUM(E20:F20)</f>
        <v>320</v>
      </c>
      <c r="H20" s="1672"/>
    </row>
    <row r="21" spans="1:8" s="1662" customFormat="1" ht="15.6" customHeight="1">
      <c r="A21" s="779" t="s">
        <v>90</v>
      </c>
      <c r="B21" s="779">
        <v>60</v>
      </c>
      <c r="C21" s="1666" t="s">
        <v>617</v>
      </c>
      <c r="D21" s="1673"/>
      <c r="E21" s="1674">
        <f>SUM(E20:E20)</f>
        <v>320</v>
      </c>
      <c r="F21" s="1675">
        <f>SUM(F20:F20)</f>
        <v>0</v>
      </c>
      <c r="G21" s="1674">
        <f>SUM(G20:G20)</f>
        <v>320</v>
      </c>
      <c r="H21" s="1676"/>
    </row>
    <row r="22" spans="1:8" s="1662" customFormat="1" ht="15.6" customHeight="1">
      <c r="A22" s="779" t="s">
        <v>90</v>
      </c>
      <c r="B22" s="1677">
        <v>0.10299999999999999</v>
      </c>
      <c r="C22" s="1665" t="s">
        <v>616</v>
      </c>
      <c r="D22" s="1678"/>
      <c r="E22" s="1679">
        <f t="shared" ref="E22:G22" si="1">+E21</f>
        <v>320</v>
      </c>
      <c r="F22" s="1680">
        <f t="shared" si="1"/>
        <v>0</v>
      </c>
      <c r="G22" s="1678">
        <f t="shared" si="1"/>
        <v>320</v>
      </c>
      <c r="H22" s="1678"/>
    </row>
    <row r="23" spans="1:8" s="1662" customFormat="1" ht="15.6" customHeight="1">
      <c r="A23" s="779" t="s">
        <v>90</v>
      </c>
      <c r="B23" s="1663">
        <v>2058</v>
      </c>
      <c r="C23" s="1665" t="s">
        <v>615</v>
      </c>
      <c r="D23" s="1673"/>
      <c r="E23" s="1674">
        <f t="shared" ref="E23:G23" si="2">+E21</f>
        <v>320</v>
      </c>
      <c r="F23" s="1681">
        <f t="shared" si="2"/>
        <v>0</v>
      </c>
      <c r="G23" s="1673">
        <f t="shared" si="2"/>
        <v>320</v>
      </c>
      <c r="H23" s="1676"/>
    </row>
    <row r="24" spans="1:8" s="1662" customFormat="1" ht="15.6" customHeight="1">
      <c r="A24" s="1682" t="s">
        <v>90</v>
      </c>
      <c r="B24" s="1682"/>
      <c r="C24" s="1683" t="s">
        <v>94</v>
      </c>
      <c r="D24" s="1673"/>
      <c r="E24" s="1674">
        <f t="shared" ref="E24:G24" si="3">E23</f>
        <v>320</v>
      </c>
      <c r="F24" s="1681">
        <f t="shared" si="3"/>
        <v>0</v>
      </c>
      <c r="G24" s="1673">
        <f t="shared" si="3"/>
        <v>320</v>
      </c>
      <c r="H24" s="1676"/>
    </row>
    <row r="25" spans="1:8" s="779" customFormat="1" ht="16.2" customHeight="1">
      <c r="D25" s="784"/>
      <c r="E25" s="495"/>
      <c r="F25" s="784"/>
      <c r="G25" s="784"/>
      <c r="H25" s="784"/>
    </row>
    <row r="26" spans="1:8" s="779" customFormat="1" ht="16.2" customHeight="1">
      <c r="A26" s="2040" t="s">
        <v>334</v>
      </c>
      <c r="B26" s="779" t="s">
        <v>796</v>
      </c>
      <c r="D26" s="784"/>
      <c r="E26" s="495"/>
      <c r="F26" s="784"/>
      <c r="G26" s="784"/>
      <c r="H26" s="784"/>
    </row>
    <row r="27" spans="1:8" s="779" customFormat="1" ht="15" customHeight="1">
      <c r="A27" s="1518" t="s">
        <v>854</v>
      </c>
      <c r="C27" s="1518"/>
      <c r="D27" s="1684"/>
      <c r="E27" s="1684"/>
      <c r="F27" s="1684"/>
      <c r="G27" s="1684"/>
      <c r="H27" s="1685"/>
    </row>
    <row r="28" spans="1:8" ht="15" customHeight="1">
      <c r="A28" s="754"/>
      <c r="B28" s="2224"/>
      <c r="C28" s="2224"/>
      <c r="D28" s="2224"/>
      <c r="E28" s="2224"/>
      <c r="F28" s="2224"/>
      <c r="G28" s="2224"/>
      <c r="H28" s="908"/>
    </row>
    <row r="29" spans="1:8" ht="15" customHeight="1">
      <c r="A29" s="783"/>
      <c r="B29" s="2224"/>
      <c r="C29" s="2224"/>
      <c r="D29" s="2224"/>
      <c r="E29" s="2224"/>
      <c r="F29" s="2224"/>
      <c r="G29" s="2224"/>
      <c r="H29" s="2224"/>
    </row>
    <row r="30" spans="1:8">
      <c r="A30" s="1605"/>
      <c r="B30" s="60"/>
      <c r="C30" s="1525"/>
      <c r="D30" s="921"/>
      <c r="E30" s="67"/>
      <c r="F30" s="767"/>
      <c r="G30" s="921"/>
      <c r="H30" s="921"/>
    </row>
    <row r="31" spans="1:8">
      <c r="A31" s="1605"/>
      <c r="B31" s="60"/>
      <c r="C31" s="78"/>
      <c r="D31" s="67"/>
      <c r="E31" s="67"/>
      <c r="F31" s="67"/>
      <c r="G31" s="67"/>
      <c r="H31" s="67"/>
    </row>
    <row r="32" spans="1:8">
      <c r="A32" s="1605"/>
      <c r="B32" s="60"/>
      <c r="C32" s="78"/>
      <c r="D32" s="490"/>
      <c r="E32" s="490"/>
      <c r="F32" s="490"/>
      <c r="G32" s="490"/>
      <c r="H32" s="490"/>
    </row>
    <row r="33" spans="1:8">
      <c r="D33" s="152"/>
      <c r="E33" s="152"/>
      <c r="F33" s="152"/>
      <c r="G33" s="152"/>
      <c r="H33" s="152"/>
    </row>
    <row r="34" spans="1:8">
      <c r="C34" s="89"/>
      <c r="D34" s="244"/>
      <c r="E34" s="244"/>
      <c r="F34" s="244"/>
      <c r="G34" s="293"/>
      <c r="H34" s="334"/>
    </row>
    <row r="35" spans="1:8">
      <c r="C35" s="89"/>
      <c r="D35" s="2126"/>
      <c r="E35" s="623"/>
      <c r="F35" s="2126"/>
      <c r="G35" s="623"/>
      <c r="H35" s="623"/>
    </row>
    <row r="36" spans="1:8">
      <c r="C36" s="89"/>
      <c r="D36" s="67"/>
      <c r="E36" s="67"/>
      <c r="F36" s="67"/>
      <c r="G36" s="67"/>
      <c r="H36" s="55"/>
    </row>
    <row r="37" spans="1:8">
      <c r="C37" s="89"/>
      <c r="D37" s="67"/>
      <c r="E37" s="67"/>
      <c r="F37" s="67"/>
      <c r="G37" s="67"/>
      <c r="H37" s="55"/>
    </row>
    <row r="38" spans="1:8">
      <c r="C38" s="89"/>
      <c r="D38" s="67"/>
      <c r="E38" s="67"/>
      <c r="F38" s="67"/>
      <c r="G38" s="67"/>
      <c r="H38" s="55"/>
    </row>
    <row r="39" spans="1:8" s="266" customFormat="1">
      <c r="A39" s="87"/>
      <c r="B39" s="56"/>
      <c r="C39" s="201"/>
      <c r="D39" s="55"/>
      <c r="E39" s="55"/>
      <c r="F39" s="55"/>
      <c r="G39" s="55"/>
      <c r="H39" s="55"/>
    </row>
    <row r="40" spans="1:8" s="266" customFormat="1">
      <c r="A40" s="87"/>
      <c r="B40" s="56"/>
      <c r="C40" s="201"/>
      <c r="D40" s="55"/>
      <c r="E40" s="55"/>
      <c r="F40" s="55"/>
      <c r="G40" s="55"/>
      <c r="H40" s="55"/>
    </row>
    <row r="41" spans="1:8" s="266" customFormat="1">
      <c r="A41" s="87"/>
      <c r="B41" s="56"/>
      <c r="C41" s="201"/>
      <c r="D41" s="55"/>
      <c r="E41" s="55"/>
      <c r="F41" s="55"/>
      <c r="G41" s="55"/>
      <c r="H41" s="55"/>
    </row>
    <row r="42" spans="1:8" s="266" customFormat="1">
      <c r="A42" s="87"/>
      <c r="B42" s="56"/>
      <c r="C42" s="201"/>
      <c r="D42" s="55"/>
      <c r="E42" s="55"/>
      <c r="F42" s="55"/>
      <c r="G42" s="55"/>
      <c r="H42" s="55"/>
    </row>
    <row r="43" spans="1:8" s="266" customFormat="1">
      <c r="A43" s="87"/>
      <c r="B43" s="56"/>
      <c r="C43" s="15"/>
      <c r="D43" s="55"/>
      <c r="E43" s="55"/>
      <c r="F43" s="55"/>
      <c r="G43" s="55"/>
      <c r="H43" s="55"/>
    </row>
    <row r="44" spans="1:8" s="266" customFormat="1">
      <c r="A44" s="87"/>
      <c r="B44" s="56"/>
      <c r="C44" s="15"/>
      <c r="D44" s="55"/>
      <c r="E44" s="55"/>
      <c r="F44" s="55"/>
      <c r="G44" s="55"/>
      <c r="H44" s="55"/>
    </row>
    <row r="45" spans="1:8" s="266" customFormat="1">
      <c r="A45" s="87"/>
      <c r="B45" s="56"/>
      <c r="C45" s="15"/>
      <c r="D45" s="67"/>
      <c r="E45" s="67"/>
      <c r="F45" s="67"/>
      <c r="G45" s="67"/>
      <c r="H45" s="67"/>
    </row>
    <row r="46" spans="1:8" s="266" customFormat="1">
      <c r="A46" s="87"/>
      <c r="B46" s="56"/>
      <c r="C46" s="15"/>
      <c r="D46" s="55"/>
      <c r="E46" s="55"/>
      <c r="F46" s="55"/>
      <c r="G46" s="55"/>
      <c r="H46" s="55"/>
    </row>
    <row r="47" spans="1:8" s="266" customFormat="1">
      <c r="A47" s="87"/>
      <c r="B47" s="56"/>
      <c r="C47" s="15"/>
      <c r="D47" s="55"/>
      <c r="E47" s="55"/>
      <c r="F47" s="55"/>
      <c r="G47" s="55"/>
      <c r="H47" s="55"/>
    </row>
    <row r="48" spans="1:8" s="266" customFormat="1">
      <c r="A48" s="87"/>
      <c r="B48" s="56"/>
      <c r="C48" s="15"/>
      <c r="D48" s="55"/>
      <c r="E48" s="55"/>
      <c r="F48" s="55"/>
      <c r="G48" s="55"/>
      <c r="H48" s="55"/>
    </row>
    <row r="49" spans="1:8" s="266" customFormat="1">
      <c r="A49" s="87"/>
      <c r="B49" s="56"/>
      <c r="C49" s="15"/>
      <c r="D49" s="55"/>
      <c r="E49" s="55"/>
      <c r="F49" s="55"/>
      <c r="G49" s="55"/>
      <c r="H49" s="55"/>
    </row>
    <row r="50" spans="1:8" s="266" customFormat="1">
      <c r="A50" s="87"/>
      <c r="B50" s="56"/>
      <c r="C50" s="15"/>
      <c r="D50" s="55"/>
      <c r="E50" s="55"/>
      <c r="F50" s="55"/>
      <c r="G50" s="55"/>
      <c r="H50" s="55"/>
    </row>
    <row r="51" spans="1:8" s="266" customFormat="1">
      <c r="A51" s="87"/>
      <c r="B51" s="56"/>
      <c r="C51" s="15"/>
      <c r="D51" s="55"/>
      <c r="E51" s="55"/>
      <c r="F51" s="55"/>
      <c r="G51" s="55"/>
      <c r="H51" s="55"/>
    </row>
    <row r="52" spans="1:8" s="266" customFormat="1">
      <c r="A52" s="87"/>
      <c r="B52" s="56"/>
      <c r="C52" s="15"/>
      <c r="D52" s="16"/>
      <c r="E52" s="16"/>
      <c r="F52" s="16"/>
      <c r="G52" s="16"/>
      <c r="H52" s="16"/>
    </row>
    <row r="53" spans="1:8" s="266" customFormat="1">
      <c r="A53" s="87"/>
      <c r="B53" s="56"/>
      <c r="C53" s="15"/>
      <c r="D53" s="16"/>
      <c r="E53" s="16"/>
      <c r="F53" s="16"/>
      <c r="G53" s="16"/>
      <c r="H53" s="16"/>
    </row>
    <row r="54" spans="1:8" s="266" customFormat="1">
      <c r="A54" s="87"/>
      <c r="B54" s="56"/>
      <c r="C54" s="15"/>
      <c r="D54" s="16"/>
      <c r="E54" s="16"/>
      <c r="F54" s="16"/>
      <c r="G54" s="16"/>
      <c r="H54" s="16"/>
    </row>
    <row r="55" spans="1:8" s="144" customFormat="1">
      <c r="A55" s="87"/>
      <c r="B55" s="56"/>
      <c r="C55" s="15"/>
      <c r="D55" s="16"/>
      <c r="E55" s="16"/>
      <c r="F55" s="16"/>
      <c r="G55" s="16"/>
      <c r="H55" s="16"/>
    </row>
    <row r="56" spans="1:8" s="144" customFormat="1">
      <c r="A56" s="87"/>
      <c r="B56" s="56"/>
      <c r="C56" s="15"/>
      <c r="D56" s="16"/>
      <c r="E56" s="16"/>
      <c r="F56" s="16"/>
      <c r="G56" s="16"/>
      <c r="H56" s="16"/>
    </row>
  </sheetData>
  <mergeCells count="5">
    <mergeCell ref="B28:G28"/>
    <mergeCell ref="B29:H29"/>
    <mergeCell ref="A1:G1"/>
    <mergeCell ref="A2:G2"/>
    <mergeCell ref="A3:G3"/>
  </mergeCells>
  <printOptions horizontalCentered="1"/>
  <pageMargins left="0.78740157480314965" right="0.78740157480314965" top="0.78740157480314965" bottom="4.1338582677165361" header="0.51181102362204722" footer="3.5433070866141736"/>
  <pageSetup paperSize="9" scale="95" firstPageNumber="47" orientation="portrait" blackAndWhite="1" useFirstPageNumber="1" r:id="rId1"/>
  <headerFooter alignWithMargins="0">
    <oddHeader xml:space="preserve">&amp;C   </oddHeader>
    <oddFooter>&amp;C&amp;"Times New Roman,Bold"&amp;P</oddFooter>
  </headerFooter>
</worksheet>
</file>

<file path=xl/worksheets/sheet29.xml><?xml version="1.0" encoding="utf-8"?>
<worksheet xmlns="http://schemas.openxmlformats.org/spreadsheetml/2006/main" xmlns:r="http://schemas.openxmlformats.org/officeDocument/2006/relationships">
  <sheetPr syncVertical="1" syncRef="D1" transitionEvaluation="1" codeName="Sheet26">
    <tabColor rgb="FFFFFF00"/>
  </sheetPr>
  <dimension ref="A1:H59"/>
  <sheetViews>
    <sheetView view="pageBreakPreview" topLeftCell="D1" zoomScaleSheetLayoutView="100" workbookViewId="0">
      <selection activeCell="I1" sqref="I1:R1048576"/>
    </sheetView>
  </sheetViews>
  <sheetFormatPr defaultColWidth="11" defaultRowHeight="13.2"/>
  <cols>
    <col min="1" max="1" width="6.44140625" style="87" customWidth="1"/>
    <col min="2" max="2" width="8.109375" style="56" customWidth="1"/>
    <col min="3" max="3" width="34.33203125" style="15" customWidth="1"/>
    <col min="4" max="4" width="8.109375" style="16" customWidth="1"/>
    <col min="5" max="5" width="9.44140625" style="16" customWidth="1"/>
    <col min="6" max="6" width="10.33203125" style="15" customWidth="1"/>
    <col min="7" max="7" width="9.6640625" style="15" customWidth="1"/>
    <col min="8" max="8" width="3.6640625" style="15" customWidth="1"/>
    <col min="9" max="16384" width="11" style="15"/>
  </cols>
  <sheetData>
    <row r="1" spans="1:8">
      <c r="A1" s="2225" t="s">
        <v>109</v>
      </c>
      <c r="B1" s="2225"/>
      <c r="C1" s="2225"/>
      <c r="D1" s="2225"/>
      <c r="E1" s="2225"/>
      <c r="F1" s="2225"/>
      <c r="G1" s="2225"/>
      <c r="H1" s="1315"/>
    </row>
    <row r="2" spans="1:8">
      <c r="A2" s="2225" t="s">
        <v>110</v>
      </c>
      <c r="B2" s="2225"/>
      <c r="C2" s="2225"/>
      <c r="D2" s="2225"/>
      <c r="E2" s="2225"/>
      <c r="F2" s="2225"/>
      <c r="G2" s="2225"/>
      <c r="H2" s="1315"/>
    </row>
    <row r="3" spans="1:8">
      <c r="A3" s="2173" t="s">
        <v>754</v>
      </c>
      <c r="B3" s="2173"/>
      <c r="C3" s="2173"/>
      <c r="D3" s="2173"/>
      <c r="E3" s="2173"/>
      <c r="F3" s="2173"/>
      <c r="G3" s="2173"/>
      <c r="H3" s="1309"/>
    </row>
    <row r="4" spans="1:8" ht="13.8">
      <c r="A4" s="37"/>
      <c r="B4" s="1310"/>
      <c r="C4" s="1310"/>
      <c r="D4" s="1310"/>
      <c r="E4" s="1310"/>
      <c r="F4" s="1310"/>
      <c r="G4" s="1310"/>
      <c r="H4" s="1310"/>
    </row>
    <row r="5" spans="1:8">
      <c r="A5" s="37"/>
      <c r="B5" s="33"/>
      <c r="C5" s="33"/>
      <c r="D5" s="39"/>
      <c r="E5" s="40" t="s">
        <v>28</v>
      </c>
      <c r="F5" s="40" t="s">
        <v>29</v>
      </c>
      <c r="G5" s="40" t="s">
        <v>167</v>
      </c>
      <c r="H5" s="36"/>
    </row>
    <row r="6" spans="1:8">
      <c r="A6" s="37"/>
      <c r="B6" s="45" t="s">
        <v>30</v>
      </c>
      <c r="C6" s="33" t="s">
        <v>31</v>
      </c>
      <c r="D6" s="42" t="s">
        <v>91</v>
      </c>
      <c r="E6" s="35">
        <v>304235</v>
      </c>
      <c r="F6" s="35">
        <v>1086271</v>
      </c>
      <c r="G6" s="35">
        <f>SUM(E6:F6)</f>
        <v>1390506</v>
      </c>
      <c r="H6" s="35"/>
    </row>
    <row r="7" spans="1:8">
      <c r="A7" s="37"/>
      <c r="B7" s="41" t="s">
        <v>32</v>
      </c>
      <c r="C7" s="43" t="s">
        <v>33</v>
      </c>
      <c r="D7" s="44"/>
      <c r="E7" s="36"/>
      <c r="F7" s="36"/>
      <c r="G7" s="36"/>
      <c r="H7" s="36"/>
    </row>
    <row r="8" spans="1:8">
      <c r="A8" s="37"/>
      <c r="B8" s="41"/>
      <c r="C8" s="43" t="s">
        <v>163</v>
      </c>
      <c r="D8" s="44" t="s">
        <v>91</v>
      </c>
      <c r="E8" s="626">
        <v>0</v>
      </c>
      <c r="F8" s="625">
        <f>G25</f>
        <v>4154</v>
      </c>
      <c r="G8" s="651">
        <f>SUM(E8:F8)</f>
        <v>4154</v>
      </c>
      <c r="H8" s="36"/>
    </row>
    <row r="9" spans="1:8">
      <c r="A9" s="37"/>
      <c r="B9" s="45" t="s">
        <v>90</v>
      </c>
      <c r="C9" s="33" t="s">
        <v>47</v>
      </c>
      <c r="D9" s="46" t="s">
        <v>91</v>
      </c>
      <c r="E9" s="47">
        <f>SUM(E6:E8)</f>
        <v>304235</v>
      </c>
      <c r="F9" s="47">
        <f>SUM(F6:F8)</f>
        <v>1090425</v>
      </c>
      <c r="G9" s="47">
        <f>SUM(E9:F9)</f>
        <v>1394660</v>
      </c>
      <c r="H9" s="35"/>
    </row>
    <row r="10" spans="1:8">
      <c r="A10" s="37"/>
      <c r="B10" s="41"/>
      <c r="C10" s="33"/>
      <c r="D10" s="34"/>
      <c r="E10" s="34"/>
      <c r="F10" s="42"/>
      <c r="G10" s="34"/>
      <c r="H10" s="34"/>
    </row>
    <row r="11" spans="1:8">
      <c r="A11" s="37"/>
      <c r="B11" s="45" t="s">
        <v>48</v>
      </c>
      <c r="C11" s="33" t="s">
        <v>49</v>
      </c>
      <c r="D11" s="33"/>
      <c r="E11" s="33"/>
      <c r="F11" s="48"/>
      <c r="G11" s="33"/>
      <c r="H11" s="33"/>
    </row>
    <row r="12" spans="1:8" s="1" customFormat="1" ht="12.6" customHeight="1">
      <c r="A12" s="35"/>
      <c r="B12" s="636"/>
      <c r="C12" s="636"/>
      <c r="D12" s="636"/>
      <c r="E12" s="636"/>
      <c r="F12" s="636"/>
      <c r="G12" s="636"/>
      <c r="H12" s="636"/>
    </row>
    <row r="13" spans="1:8" s="1" customFormat="1" ht="13.8" thickBot="1">
      <c r="A13" s="49"/>
      <c r="B13" s="1311"/>
      <c r="C13" s="1311"/>
      <c r="D13" s="1311"/>
      <c r="E13" s="1311"/>
      <c r="F13" s="1311"/>
      <c r="G13" s="1311" t="s">
        <v>155</v>
      </c>
      <c r="H13" s="636"/>
    </row>
    <row r="14" spans="1:8" s="1" customFormat="1" ht="14.4" thickTop="1" thickBot="1">
      <c r="A14" s="49"/>
      <c r="B14" s="282"/>
      <c r="C14" s="282" t="s">
        <v>50</v>
      </c>
      <c r="D14" s="282"/>
      <c r="E14" s="282"/>
      <c r="F14" s="282"/>
      <c r="G14" s="50" t="s">
        <v>167</v>
      </c>
      <c r="H14" s="36"/>
    </row>
    <row r="15" spans="1:8" s="281" customFormat="1" ht="13.8" thickTop="1">
      <c r="A15" s="1128"/>
      <c r="B15" s="1132"/>
      <c r="C15" s="1131" t="s">
        <v>36</v>
      </c>
      <c r="D15" s="357"/>
      <c r="E15" s="356"/>
      <c r="F15" s="357"/>
      <c r="G15" s="357"/>
      <c r="H15" s="357"/>
    </row>
    <row r="16" spans="1:8" s="281" customFormat="1" ht="27.9" customHeight="1">
      <c r="A16" s="1128" t="s">
        <v>95</v>
      </c>
      <c r="B16" s="454">
        <v>4215</v>
      </c>
      <c r="C16" s="455" t="s">
        <v>213</v>
      </c>
      <c r="D16" s="357"/>
      <c r="E16" s="356"/>
      <c r="F16" s="357"/>
      <c r="G16" s="357"/>
      <c r="H16" s="357"/>
    </row>
    <row r="17" spans="1:8" s="281" customFormat="1" ht="13.95" customHeight="1">
      <c r="A17" s="1128"/>
      <c r="B17" s="456">
        <v>1</v>
      </c>
      <c r="C17" s="457" t="s">
        <v>111</v>
      </c>
      <c r="D17" s="357"/>
      <c r="E17" s="364"/>
      <c r="F17" s="357"/>
      <c r="G17" s="364"/>
      <c r="H17" s="364"/>
    </row>
    <row r="18" spans="1:8" s="281" customFormat="1" ht="14.1" customHeight="1">
      <c r="A18" s="1128"/>
      <c r="B18" s="145">
        <v>1.101</v>
      </c>
      <c r="C18" s="455" t="s">
        <v>287</v>
      </c>
      <c r="D18" s="1127"/>
      <c r="E18" s="955"/>
      <c r="F18" s="955"/>
      <c r="G18" s="955"/>
      <c r="H18" s="955"/>
    </row>
    <row r="19" spans="1:8" s="281" customFormat="1" ht="14.4" customHeight="1">
      <c r="A19" s="1128"/>
      <c r="B19" s="456">
        <v>70</v>
      </c>
      <c r="C19" s="457" t="s">
        <v>297</v>
      </c>
      <c r="D19" s="1127"/>
      <c r="E19" s="955"/>
      <c r="F19" s="658"/>
      <c r="G19" s="955"/>
      <c r="H19" s="955"/>
    </row>
    <row r="20" spans="1:8" s="281" customFormat="1" ht="16.2" customHeight="1">
      <c r="A20" s="1128"/>
      <c r="B20" s="456" t="s">
        <v>290</v>
      </c>
      <c r="C20" s="457" t="s">
        <v>295</v>
      </c>
      <c r="D20" s="359"/>
      <c r="E20" s="360">
        <f>1800+1042+1312</f>
        <v>4154</v>
      </c>
      <c r="F20" s="1441">
        <v>0</v>
      </c>
      <c r="G20" s="360">
        <f>SUM(E20:F20)</f>
        <v>4154</v>
      </c>
      <c r="H20" s="357"/>
    </row>
    <row r="21" spans="1:8" s="281" customFormat="1" ht="14.4" customHeight="1">
      <c r="A21" s="1952" t="s">
        <v>90</v>
      </c>
      <c r="B21" s="456">
        <v>70</v>
      </c>
      <c r="C21" s="457" t="s">
        <v>297</v>
      </c>
      <c r="D21" s="359"/>
      <c r="E21" s="360">
        <f>SUM(E20:E20)</f>
        <v>4154</v>
      </c>
      <c r="F21" s="1441">
        <f>SUM(F20:F20)</f>
        <v>0</v>
      </c>
      <c r="G21" s="360">
        <f>SUM(G20:G20)</f>
        <v>4154</v>
      </c>
      <c r="H21" s="356"/>
    </row>
    <row r="22" spans="1:8" s="281" customFormat="1" ht="14.4" customHeight="1">
      <c r="A22" s="1952" t="s">
        <v>90</v>
      </c>
      <c r="B22" s="145">
        <v>1.101</v>
      </c>
      <c r="C22" s="455" t="s">
        <v>287</v>
      </c>
      <c r="D22" s="359"/>
      <c r="E22" s="360">
        <f>E21</f>
        <v>4154</v>
      </c>
      <c r="F22" s="1441">
        <f t="shared" ref="F22:G24" si="0">F21</f>
        <v>0</v>
      </c>
      <c r="G22" s="360">
        <f t="shared" si="0"/>
        <v>4154</v>
      </c>
      <c r="H22" s="356"/>
    </row>
    <row r="23" spans="1:8" s="281" customFormat="1" ht="14.4" customHeight="1">
      <c r="A23" s="1952" t="s">
        <v>90</v>
      </c>
      <c r="B23" s="456">
        <v>1</v>
      </c>
      <c r="C23" s="457" t="s">
        <v>111</v>
      </c>
      <c r="D23" s="353"/>
      <c r="E23" s="354">
        <f>E22</f>
        <v>4154</v>
      </c>
      <c r="F23" s="1458">
        <f t="shared" si="0"/>
        <v>0</v>
      </c>
      <c r="G23" s="354">
        <f t="shared" si="0"/>
        <v>4154</v>
      </c>
      <c r="H23" s="356"/>
    </row>
    <row r="24" spans="1:8" ht="26.4">
      <c r="A24" s="1338" t="s">
        <v>90</v>
      </c>
      <c r="B24" s="454">
        <v>4215</v>
      </c>
      <c r="C24" s="1519" t="s">
        <v>213</v>
      </c>
      <c r="D24" s="1521"/>
      <c r="E24" s="1522">
        <f>E23</f>
        <v>4154</v>
      </c>
      <c r="F24" s="641">
        <f t="shared" si="0"/>
        <v>0</v>
      </c>
      <c r="G24" s="1522">
        <f t="shared" si="0"/>
        <v>4154</v>
      </c>
      <c r="H24" s="1314"/>
    </row>
    <row r="25" spans="1:8" ht="15" customHeight="1">
      <c r="A25" s="1357" t="s">
        <v>90</v>
      </c>
      <c r="B25" s="1524"/>
      <c r="C25" s="1524" t="s">
        <v>36</v>
      </c>
      <c r="D25" s="1520"/>
      <c r="E25" s="1360">
        <f t="shared" ref="E25:G25" si="1">E24</f>
        <v>4154</v>
      </c>
      <c r="F25" s="2131">
        <f t="shared" si="1"/>
        <v>0</v>
      </c>
      <c r="G25" s="1360">
        <f t="shared" si="1"/>
        <v>4154</v>
      </c>
      <c r="H25" s="1314"/>
    </row>
    <row r="26" spans="1:8" ht="15" customHeight="1">
      <c r="A26" s="1953" t="s">
        <v>90</v>
      </c>
      <c r="B26" s="1523"/>
      <c r="C26" s="1523" t="s">
        <v>91</v>
      </c>
      <c r="D26" s="1520"/>
      <c r="E26" s="1360">
        <f>E25</f>
        <v>4154</v>
      </c>
      <c r="F26" s="2131">
        <f t="shared" ref="F26:G26" si="2">F25</f>
        <v>0</v>
      </c>
      <c r="G26" s="1360">
        <f t="shared" si="2"/>
        <v>4154</v>
      </c>
      <c r="H26" s="1314"/>
    </row>
    <row r="27" spans="1:8" ht="15" customHeight="1">
      <c r="A27" s="783"/>
      <c r="B27" s="1519"/>
      <c r="C27" s="1519"/>
      <c r="D27" s="1607"/>
      <c r="E27" s="1349"/>
      <c r="F27" s="1349"/>
      <c r="G27" s="1349"/>
      <c r="H27" s="1607"/>
    </row>
    <row r="28" spans="1:8" ht="15" customHeight="1">
      <c r="A28" s="2201" t="s">
        <v>940</v>
      </c>
      <c r="B28" s="2201"/>
      <c r="C28" s="2201"/>
      <c r="D28" s="2201"/>
      <c r="E28" s="2201"/>
      <c r="F28" s="2201"/>
      <c r="G28" s="2201"/>
      <c r="H28" s="921"/>
    </row>
    <row r="29" spans="1:8" ht="15" customHeight="1">
      <c r="A29" s="60" t="s">
        <v>152</v>
      </c>
      <c r="B29" s="2226" t="s">
        <v>995</v>
      </c>
      <c r="C29" s="2226"/>
      <c r="D29" s="2226"/>
      <c r="E29" s="2226"/>
      <c r="F29" s="2226"/>
      <c r="G29" s="2226"/>
      <c r="H29" s="490"/>
    </row>
    <row r="30" spans="1:8" ht="15" customHeight="1">
      <c r="A30" s="56" t="s">
        <v>152</v>
      </c>
      <c r="B30" s="1604" t="s">
        <v>942</v>
      </c>
      <c r="D30" s="152"/>
      <c r="E30" s="152"/>
      <c r="F30" s="152"/>
      <c r="G30" s="152"/>
      <c r="H30" s="152"/>
    </row>
    <row r="31" spans="1:8" ht="15" customHeight="1">
      <c r="A31" s="56" t="s">
        <v>152</v>
      </c>
      <c r="B31" s="1604" t="s">
        <v>941</v>
      </c>
      <c r="C31" s="201"/>
      <c r="D31" s="152"/>
      <c r="E31" s="152"/>
      <c r="F31" s="152"/>
      <c r="G31" s="334"/>
      <c r="H31" s="334"/>
    </row>
    <row r="32" spans="1:8">
      <c r="A32" s="1687"/>
      <c r="B32" s="1604"/>
      <c r="C32" s="201"/>
      <c r="D32" s="152"/>
      <c r="E32" s="152"/>
      <c r="F32" s="152"/>
      <c r="G32" s="334"/>
      <c r="H32" s="334"/>
    </row>
    <row r="33" spans="1:8">
      <c r="A33" s="1687"/>
      <c r="B33" s="1604"/>
      <c r="C33" s="201"/>
      <c r="D33" s="152"/>
      <c r="E33" s="152"/>
      <c r="F33" s="152"/>
      <c r="G33" s="334"/>
      <c r="H33" s="334"/>
    </row>
    <row r="34" spans="1:8">
      <c r="A34" s="1687"/>
      <c r="B34" s="1604"/>
      <c r="C34" s="201"/>
      <c r="D34" s="152"/>
      <c r="E34" s="152"/>
      <c r="F34" s="152"/>
      <c r="G34" s="334"/>
      <c r="H34" s="334"/>
    </row>
    <row r="35" spans="1:8">
      <c r="A35" s="1687"/>
      <c r="B35" s="1604"/>
      <c r="C35" s="201"/>
      <c r="D35" s="152"/>
      <c r="E35" s="152"/>
      <c r="F35" s="152"/>
      <c r="G35" s="334"/>
      <c r="H35" s="334"/>
    </row>
    <row r="36" spans="1:8">
      <c r="A36" s="1687"/>
      <c r="B36" s="1604"/>
      <c r="C36" s="201"/>
      <c r="D36" s="152"/>
      <c r="E36" s="152"/>
      <c r="F36" s="152"/>
      <c r="G36" s="334"/>
      <c r="H36" s="334"/>
    </row>
    <row r="37" spans="1:8">
      <c r="A37" s="1687"/>
      <c r="B37" s="1604"/>
      <c r="C37" s="201"/>
      <c r="D37" s="244"/>
      <c r="E37" s="244"/>
      <c r="F37" s="244"/>
      <c r="G37" s="293"/>
      <c r="H37" s="334"/>
    </row>
    <row r="38" spans="1:8">
      <c r="C38" s="201"/>
      <c r="D38" s="2126"/>
      <c r="E38" s="623"/>
      <c r="F38" s="2126"/>
      <c r="G38" s="623"/>
      <c r="H38" s="623"/>
    </row>
    <row r="39" spans="1:8">
      <c r="C39" s="201"/>
      <c r="D39" s="67"/>
      <c r="E39" s="67"/>
      <c r="F39" s="67"/>
      <c r="G39" s="67"/>
      <c r="H39" s="55"/>
    </row>
    <row r="40" spans="1:8">
      <c r="C40" s="201"/>
      <c r="D40" s="67"/>
      <c r="E40" s="67"/>
      <c r="F40" s="67"/>
      <c r="G40" s="67"/>
      <c r="H40" s="55"/>
    </row>
    <row r="41" spans="1:8">
      <c r="C41" s="201"/>
      <c r="D41" s="55"/>
      <c r="E41" s="55"/>
      <c r="F41" s="55"/>
      <c r="G41" s="55"/>
      <c r="H41" s="55"/>
    </row>
    <row r="42" spans="1:8">
      <c r="C42" s="201"/>
      <c r="D42" s="55"/>
      <c r="E42" s="55"/>
      <c r="F42" s="55"/>
      <c r="G42" s="55"/>
      <c r="H42" s="55"/>
    </row>
    <row r="43" spans="1:8">
      <c r="C43" s="201"/>
      <c r="D43" s="55"/>
      <c r="E43" s="55"/>
      <c r="F43" s="55"/>
      <c r="G43" s="55"/>
      <c r="H43" s="55"/>
    </row>
    <row r="44" spans="1:8">
      <c r="C44" s="201"/>
      <c r="D44" s="55"/>
      <c r="E44" s="55"/>
      <c r="F44" s="55"/>
      <c r="G44" s="55"/>
      <c r="H44" s="55"/>
    </row>
    <row r="45" spans="1:8">
      <c r="C45" s="201"/>
      <c r="D45" s="55"/>
      <c r="E45" s="55"/>
      <c r="F45" s="55"/>
      <c r="G45" s="55"/>
      <c r="H45" s="55"/>
    </row>
    <row r="46" spans="1:8">
      <c r="D46" s="55"/>
      <c r="E46" s="55"/>
      <c r="F46" s="55"/>
      <c r="G46" s="55"/>
      <c r="H46" s="55"/>
    </row>
    <row r="47" spans="1:8">
      <c r="D47" s="55"/>
      <c r="E47" s="55"/>
      <c r="F47" s="55"/>
      <c r="G47" s="55"/>
      <c r="H47" s="55"/>
    </row>
    <row r="48" spans="1:8">
      <c r="D48" s="67"/>
      <c r="E48" s="67"/>
      <c r="F48" s="67"/>
      <c r="G48" s="67"/>
      <c r="H48" s="67"/>
    </row>
    <row r="49" spans="4:8">
      <c r="D49" s="55"/>
      <c r="E49" s="55"/>
      <c r="F49" s="55"/>
      <c r="G49" s="55"/>
      <c r="H49" s="55"/>
    </row>
    <row r="50" spans="4:8">
      <c r="D50" s="55"/>
      <c r="E50" s="55"/>
      <c r="F50" s="55"/>
      <c r="G50" s="55"/>
      <c r="H50" s="55"/>
    </row>
    <row r="51" spans="4:8">
      <c r="D51" s="55"/>
      <c r="E51" s="55"/>
      <c r="F51" s="55"/>
      <c r="G51" s="55"/>
      <c r="H51" s="55"/>
    </row>
    <row r="52" spans="4:8">
      <c r="D52" s="55"/>
      <c r="E52" s="55"/>
      <c r="F52" s="55"/>
      <c r="G52" s="55"/>
      <c r="H52" s="55"/>
    </row>
    <row r="53" spans="4:8">
      <c r="D53" s="55"/>
      <c r="E53" s="55"/>
      <c r="F53" s="55"/>
      <c r="G53" s="55"/>
      <c r="H53" s="55"/>
    </row>
    <row r="54" spans="4:8">
      <c r="D54" s="55"/>
      <c r="E54" s="55"/>
      <c r="F54" s="55"/>
      <c r="G54" s="55"/>
      <c r="H54" s="55"/>
    </row>
    <row r="55" spans="4:8">
      <c r="F55" s="16"/>
      <c r="G55" s="16"/>
      <c r="H55" s="16"/>
    </row>
    <row r="56" spans="4:8">
      <c r="F56" s="16"/>
      <c r="G56" s="16"/>
      <c r="H56" s="16"/>
    </row>
    <row r="57" spans="4:8">
      <c r="F57" s="16"/>
      <c r="G57" s="16"/>
      <c r="H57" s="16"/>
    </row>
    <row r="58" spans="4:8">
      <c r="F58" s="16"/>
      <c r="G58" s="16"/>
      <c r="H58" s="16"/>
    </row>
    <row r="59" spans="4:8">
      <c r="F59" s="16"/>
      <c r="G59" s="16"/>
      <c r="H59" s="16"/>
    </row>
  </sheetData>
  <mergeCells count="5">
    <mergeCell ref="A3:G3"/>
    <mergeCell ref="A1:G1"/>
    <mergeCell ref="A2:G2"/>
    <mergeCell ref="B29:G29"/>
    <mergeCell ref="A28:G28"/>
  </mergeCells>
  <printOptions horizontalCentered="1"/>
  <pageMargins left="0.78740157480314965" right="0.78740157480314965" top="0.78740157480314965" bottom="4.1338582677165361" header="0.51181102362204722" footer="3.5433070866141736"/>
  <pageSetup paperSize="9" scale="95" firstPageNumber="48" orientation="portrait" blackAndWhite="1" useFirstPageNumber="1" r:id="rId1"/>
  <headerFooter alignWithMargins="0">
    <oddHeader xml:space="preserve">&amp;C   </oddHeader>
    <oddFooter>&amp;C&amp;"Times New Roman,Bold"&amp;P</oddFooter>
  </headerFooter>
</worksheet>
</file>

<file path=xl/worksheets/sheet3.xml><?xml version="1.0" encoding="utf-8"?>
<worksheet xmlns="http://schemas.openxmlformats.org/spreadsheetml/2006/main" xmlns:r="http://schemas.openxmlformats.org/officeDocument/2006/relationships">
  <sheetPr syncVertical="1" syncRef="A1" transitionEvaluation="1" codeName="Sheet6">
    <tabColor rgb="FFFFFF00"/>
  </sheetPr>
  <dimension ref="A1:H79"/>
  <sheetViews>
    <sheetView view="pageBreakPreview" zoomScaleSheetLayoutView="100" workbookViewId="0">
      <selection activeCell="H23" sqref="H23"/>
    </sheetView>
  </sheetViews>
  <sheetFormatPr defaultColWidth="12.44140625" defaultRowHeight="13.2"/>
  <cols>
    <col min="1" max="1" width="6.44140625" style="825" customWidth="1"/>
    <col min="2" max="2" width="8.44140625" style="771" customWidth="1"/>
    <col min="3" max="3" width="35.5546875" style="1225" customWidth="1"/>
    <col min="4" max="4" width="9.44140625" style="1225" bestFit="1" customWidth="1"/>
    <col min="5" max="5" width="9.44140625" style="1225" customWidth="1"/>
    <col min="6" max="6" width="10.88671875" style="1225" customWidth="1"/>
    <col min="7" max="7" width="8.5546875" style="1225" customWidth="1"/>
    <col min="8" max="8" width="3.88671875" style="1224" customWidth="1"/>
    <col min="9" max="16384" width="12.44140625" style="1225"/>
  </cols>
  <sheetData>
    <row r="1" spans="1:8">
      <c r="A1" s="2167" t="s">
        <v>168</v>
      </c>
      <c r="B1" s="2167"/>
      <c r="C1" s="2167"/>
      <c r="D1" s="2167"/>
      <c r="E1" s="2167"/>
      <c r="F1" s="2167"/>
      <c r="G1" s="2167"/>
      <c r="H1" s="1743"/>
    </row>
    <row r="2" spans="1:8">
      <c r="A2" s="2167" t="s">
        <v>57</v>
      </c>
      <c r="B2" s="2167"/>
      <c r="C2" s="2167"/>
      <c r="D2" s="2167"/>
      <c r="E2" s="2167"/>
      <c r="F2" s="2167"/>
      <c r="G2" s="2167"/>
      <c r="H2" s="1743"/>
    </row>
    <row r="3" spans="1:8" s="825" customFormat="1">
      <c r="A3" s="2168" t="s">
        <v>705</v>
      </c>
      <c r="B3" s="2168"/>
      <c r="C3" s="2168"/>
      <c r="D3" s="2168"/>
      <c r="E3" s="2168"/>
      <c r="F3" s="2168"/>
      <c r="G3" s="2168"/>
      <c r="H3" s="1744"/>
    </row>
    <row r="4" spans="1:8" s="825" customFormat="1">
      <c r="A4" s="1750"/>
      <c r="B4" s="1750"/>
      <c r="C4" s="1750"/>
      <c r="D4" s="1750"/>
      <c r="E4" s="1750"/>
      <c r="F4" s="1750"/>
      <c r="G4" s="1750"/>
      <c r="H4" s="1750"/>
    </row>
    <row r="5" spans="1:8">
      <c r="B5" s="33"/>
      <c r="C5" s="33"/>
      <c r="D5" s="39"/>
      <c r="E5" s="40" t="s">
        <v>28</v>
      </c>
      <c r="F5" s="40" t="s">
        <v>29</v>
      </c>
      <c r="G5" s="40" t="s">
        <v>167</v>
      </c>
      <c r="H5" s="44"/>
    </row>
    <row r="6" spans="1:8">
      <c r="B6" s="45" t="s">
        <v>30</v>
      </c>
      <c r="C6" s="33" t="s">
        <v>31</v>
      </c>
      <c r="D6" s="42" t="s">
        <v>91</v>
      </c>
      <c r="E6" s="35">
        <v>661760</v>
      </c>
      <c r="F6" s="35">
        <v>32770</v>
      </c>
      <c r="G6" s="35">
        <f>SUM(E6:F6)</f>
        <v>694530</v>
      </c>
      <c r="H6" s="42"/>
    </row>
    <row r="7" spans="1:8">
      <c r="B7" s="41" t="s">
        <v>32</v>
      </c>
      <c r="C7" s="43" t="s">
        <v>33</v>
      </c>
      <c r="D7" s="44"/>
      <c r="E7" s="36"/>
      <c r="F7" s="36"/>
      <c r="G7" s="36"/>
      <c r="H7" s="44"/>
    </row>
    <row r="8" spans="1:8">
      <c r="B8" s="41"/>
      <c r="C8" s="43" t="s">
        <v>163</v>
      </c>
      <c r="D8" s="44" t="s">
        <v>91</v>
      </c>
      <c r="E8" s="36">
        <f>G69</f>
        <v>21665</v>
      </c>
      <c r="F8" s="241">
        <v>0</v>
      </c>
      <c r="G8" s="36">
        <f>SUM(E8:F8)</f>
        <v>21665</v>
      </c>
      <c r="H8" s="44"/>
    </row>
    <row r="9" spans="1:8">
      <c r="B9" s="45" t="s">
        <v>90</v>
      </c>
      <c r="C9" s="33" t="s">
        <v>47</v>
      </c>
      <c r="D9" s="46" t="s">
        <v>91</v>
      </c>
      <c r="E9" s="47">
        <f>SUM(E6:E8)</f>
        <v>683425</v>
      </c>
      <c r="F9" s="47">
        <f>SUM(F6:F8)</f>
        <v>32770</v>
      </c>
      <c r="G9" s="47">
        <f>SUM(E9:F9)</f>
        <v>716195</v>
      </c>
      <c r="H9" s="42"/>
    </row>
    <row r="10" spans="1:8">
      <c r="A10" s="1226"/>
      <c r="B10" s="41"/>
      <c r="C10" s="33"/>
      <c r="D10" s="34"/>
      <c r="E10" s="34"/>
      <c r="F10" s="42"/>
      <c r="G10" s="34"/>
      <c r="H10" s="42"/>
    </row>
    <row r="11" spans="1:8">
      <c r="A11" s="1226"/>
      <c r="B11" s="45" t="s">
        <v>48</v>
      </c>
      <c r="C11" s="33" t="s">
        <v>49</v>
      </c>
      <c r="D11" s="33"/>
      <c r="E11" s="33"/>
      <c r="F11" s="48"/>
      <c r="G11" s="33"/>
      <c r="H11" s="48"/>
    </row>
    <row r="12" spans="1:8">
      <c r="A12" s="1226"/>
      <c r="B12" s="45"/>
      <c r="C12" s="33"/>
      <c r="D12" s="33"/>
      <c r="E12" s="33"/>
      <c r="F12" s="48"/>
      <c r="G12" s="33"/>
      <c r="H12" s="48"/>
    </row>
    <row r="13" spans="1:8" s="1" customFormat="1" ht="13.8" thickBot="1">
      <c r="A13" s="49"/>
      <c r="B13" s="2169" t="s">
        <v>155</v>
      </c>
      <c r="C13" s="2169"/>
      <c r="D13" s="2169"/>
      <c r="E13" s="2169"/>
      <c r="F13" s="2169"/>
      <c r="G13" s="2169"/>
      <c r="H13" s="594"/>
    </row>
    <row r="14" spans="1:8" s="1" customFormat="1" ht="14.4" thickTop="1" thickBot="1">
      <c r="A14" s="49"/>
      <c r="B14" s="282"/>
      <c r="C14" s="282" t="s">
        <v>50</v>
      </c>
      <c r="D14" s="282"/>
      <c r="E14" s="282"/>
      <c r="F14" s="282"/>
      <c r="G14" s="50" t="s">
        <v>167</v>
      </c>
      <c r="H14" s="44"/>
    </row>
    <row r="15" spans="1:8" s="1" customFormat="1" ht="8.4" customHeight="1" thickTop="1">
      <c r="A15" s="1225"/>
      <c r="B15" s="1215"/>
      <c r="C15" s="823"/>
      <c r="D15" s="823"/>
      <c r="E15" s="815"/>
      <c r="F15" s="815"/>
      <c r="G15" s="5"/>
      <c r="H15" s="1745"/>
    </row>
    <row r="16" spans="1:8" s="1" customFormat="1" ht="15" customHeight="1">
      <c r="A16" s="1225"/>
      <c r="B16" s="771"/>
      <c r="C16" s="826" t="s">
        <v>94</v>
      </c>
      <c r="D16" s="826"/>
      <c r="E16" s="333"/>
      <c r="F16" s="333"/>
      <c r="G16" s="827"/>
      <c r="H16" s="827"/>
    </row>
    <row r="17" spans="1:8" s="1" customFormat="1" ht="15" customHeight="1">
      <c r="A17" s="1225"/>
      <c r="B17" s="1613">
        <v>2403</v>
      </c>
      <c r="C17" s="826" t="s">
        <v>913</v>
      </c>
      <c r="D17" s="826"/>
      <c r="E17" s="333"/>
      <c r="F17" s="333"/>
      <c r="G17" s="827"/>
      <c r="H17" s="827"/>
    </row>
    <row r="18" spans="1:8" s="1" customFormat="1" ht="15" customHeight="1">
      <c r="A18" s="828"/>
      <c r="B18" s="1614">
        <v>0.10199999999999999</v>
      </c>
      <c r="C18" s="1610" t="s">
        <v>914</v>
      </c>
      <c r="D18" s="826"/>
      <c r="E18" s="333"/>
      <c r="F18" s="333"/>
      <c r="G18" s="827"/>
      <c r="H18" s="827"/>
    </row>
    <row r="19" spans="1:8" s="1" customFormat="1" ht="15" customHeight="1">
      <c r="A19" s="1225"/>
      <c r="B19" s="1615">
        <v>68</v>
      </c>
      <c r="C19" s="829" t="s">
        <v>915</v>
      </c>
      <c r="D19" s="826"/>
      <c r="E19" s="333"/>
      <c r="F19" s="333"/>
      <c r="G19" s="827"/>
      <c r="H19" s="827"/>
    </row>
    <row r="20" spans="1:8" s="1" customFormat="1" ht="15" customHeight="1">
      <c r="A20" s="1225"/>
      <c r="B20" s="1615" t="s">
        <v>916</v>
      </c>
      <c r="C20" s="829" t="s">
        <v>1036</v>
      </c>
      <c r="D20" s="826"/>
      <c r="E20" s="1765">
        <v>3000</v>
      </c>
      <c r="F20" s="1765"/>
      <c r="G20" s="1626">
        <f>SUM(E20:F20)</f>
        <v>3000</v>
      </c>
      <c r="H20" s="827"/>
    </row>
    <row r="21" spans="1:8" s="1" customFormat="1" ht="15" customHeight="1">
      <c r="A21" s="1225"/>
      <c r="B21" s="1616" t="s">
        <v>917</v>
      </c>
      <c r="C21" s="1617" t="s">
        <v>918</v>
      </c>
      <c r="D21" s="832"/>
      <c r="E21" s="1618">
        <v>2000</v>
      </c>
      <c r="F21" s="1618"/>
      <c r="G21" s="1472">
        <f t="shared" ref="G21" si="0">SUM(E21:F21)</f>
        <v>2000</v>
      </c>
      <c r="H21" s="827"/>
    </row>
    <row r="22" spans="1:8" s="1" customFormat="1" ht="15" customHeight="1">
      <c r="A22" s="1225" t="s">
        <v>90</v>
      </c>
      <c r="B22" s="1616">
        <v>68</v>
      </c>
      <c r="C22" s="1617" t="s">
        <v>915</v>
      </c>
      <c r="D22" s="848"/>
      <c r="E22" s="1622">
        <f>SUM(E20:E21)</f>
        <v>5000</v>
      </c>
      <c r="F22" s="2060">
        <f t="shared" ref="F22:G22" si="1">SUM(F20:F21)</f>
        <v>0</v>
      </c>
      <c r="G22" s="1622">
        <f t="shared" si="1"/>
        <v>5000</v>
      </c>
      <c r="H22" s="827"/>
    </row>
    <row r="23" spans="1:8" s="1" customFormat="1" ht="15" customHeight="1">
      <c r="A23" s="1225" t="s">
        <v>90</v>
      </c>
      <c r="B23" s="1614">
        <v>0.10199999999999999</v>
      </c>
      <c r="C23" s="1610" t="s">
        <v>914</v>
      </c>
      <c r="D23" s="848"/>
      <c r="E23" s="927">
        <f>E22</f>
        <v>5000</v>
      </c>
      <c r="F23" s="2061">
        <f t="shared" ref="F23:G23" si="2">F22</f>
        <v>0</v>
      </c>
      <c r="G23" s="927">
        <f t="shared" si="2"/>
        <v>5000</v>
      </c>
      <c r="H23" s="827"/>
    </row>
    <row r="24" spans="1:8" s="1" customFormat="1">
      <c r="A24" s="1225"/>
      <c r="B24" s="771"/>
      <c r="C24" s="826"/>
      <c r="D24" s="826"/>
      <c r="E24" s="333"/>
      <c r="F24" s="333"/>
      <c r="G24" s="827"/>
      <c r="H24" s="827"/>
    </row>
    <row r="25" spans="1:8" s="1" customFormat="1" ht="15" customHeight="1">
      <c r="A25" s="828"/>
      <c r="B25" s="1614">
        <v>0.10299999999999999</v>
      </c>
      <c r="C25" s="1610" t="s">
        <v>919</v>
      </c>
      <c r="D25" s="826"/>
      <c r="E25" s="333"/>
      <c r="F25" s="333"/>
      <c r="G25" s="827"/>
      <c r="H25" s="827"/>
    </row>
    <row r="26" spans="1:8" s="1" customFormat="1" ht="15" customHeight="1">
      <c r="A26" s="825"/>
      <c r="B26" s="771">
        <v>68</v>
      </c>
      <c r="C26" s="1617" t="s">
        <v>920</v>
      </c>
      <c r="D26" s="826"/>
      <c r="E26" s="333"/>
      <c r="F26" s="333"/>
      <c r="G26" s="827"/>
      <c r="H26" s="827"/>
    </row>
    <row r="27" spans="1:8" s="1" customFormat="1" ht="15" customHeight="1">
      <c r="A27" s="828"/>
      <c r="B27" s="154">
        <v>44</v>
      </c>
      <c r="C27" s="829" t="s">
        <v>97</v>
      </c>
      <c r="D27" s="826"/>
      <c r="E27" s="333"/>
      <c r="F27" s="333"/>
      <c r="G27" s="827"/>
      <c r="H27" s="827"/>
    </row>
    <row r="28" spans="1:8" s="1922" customFormat="1" ht="15" customHeight="1">
      <c r="A28" s="1914"/>
      <c r="B28" s="1915" t="s">
        <v>921</v>
      </c>
      <c r="C28" s="1916" t="s">
        <v>922</v>
      </c>
      <c r="D28" s="1917"/>
      <c r="E28" s="1918">
        <v>2500</v>
      </c>
      <c r="F28" s="2062">
        <v>0</v>
      </c>
      <c r="G28" s="1919">
        <f t="shared" ref="G28" si="3">SUM(E28:F28)</f>
        <v>2500</v>
      </c>
      <c r="H28" s="1920"/>
    </row>
    <row r="29" spans="1:8" s="1" customFormat="1" ht="15" customHeight="1">
      <c r="A29" s="828" t="s">
        <v>90</v>
      </c>
      <c r="B29" s="154">
        <v>44</v>
      </c>
      <c r="C29" s="829" t="s">
        <v>97</v>
      </c>
      <c r="D29" s="832"/>
      <c r="E29" s="1618">
        <f>E28</f>
        <v>2500</v>
      </c>
      <c r="F29" s="2063">
        <f t="shared" ref="F29:G29" si="4">F28</f>
        <v>0</v>
      </c>
      <c r="G29" s="1618">
        <f t="shared" si="4"/>
        <v>2500</v>
      </c>
      <c r="H29" s="827"/>
    </row>
    <row r="30" spans="1:8" s="1" customFormat="1" ht="15" customHeight="1">
      <c r="A30" s="828" t="s">
        <v>90</v>
      </c>
      <c r="B30" s="771">
        <v>68</v>
      </c>
      <c r="C30" s="1617" t="s">
        <v>920</v>
      </c>
      <c r="D30" s="832"/>
      <c r="E30" s="1618">
        <f>E29</f>
        <v>2500</v>
      </c>
      <c r="F30" s="2063">
        <f t="shared" ref="F30:G31" si="5">F29</f>
        <v>0</v>
      </c>
      <c r="G30" s="1618">
        <f t="shared" si="5"/>
        <v>2500</v>
      </c>
      <c r="H30" s="827"/>
    </row>
    <row r="31" spans="1:8" s="1" customFormat="1" ht="15" customHeight="1">
      <c r="A31" s="828" t="s">
        <v>90</v>
      </c>
      <c r="B31" s="1614">
        <v>0.10299999999999999</v>
      </c>
      <c r="C31" s="1610" t="s">
        <v>919</v>
      </c>
      <c r="D31" s="848"/>
      <c r="E31" s="1622">
        <f>E30</f>
        <v>2500</v>
      </c>
      <c r="F31" s="2060">
        <f t="shared" si="5"/>
        <v>0</v>
      </c>
      <c r="G31" s="1622">
        <f t="shared" si="5"/>
        <v>2500</v>
      </c>
      <c r="H31" s="827"/>
    </row>
    <row r="32" spans="1:8" s="1" customFormat="1">
      <c r="A32" s="828"/>
      <c r="B32" s="154"/>
      <c r="C32" s="829"/>
      <c r="D32" s="1610"/>
      <c r="E32" s="1619"/>
      <c r="F32" s="1619"/>
      <c r="G32" s="1619"/>
      <c r="H32" s="827"/>
    </row>
    <row r="33" spans="1:8" s="1" customFormat="1" ht="15" customHeight="1">
      <c r="A33" s="828"/>
      <c r="B33" s="1620">
        <v>0.105</v>
      </c>
      <c r="C33" s="826" t="s">
        <v>923</v>
      </c>
      <c r="D33" s="1610"/>
      <c r="E33" s="1619"/>
      <c r="F33" s="1619"/>
      <c r="G33" s="1619"/>
      <c r="H33" s="827"/>
    </row>
    <row r="34" spans="1:8" s="1" customFormat="1" ht="15" customHeight="1">
      <c r="A34" s="828"/>
      <c r="B34" s="154">
        <v>70</v>
      </c>
      <c r="C34" s="829" t="s">
        <v>924</v>
      </c>
      <c r="D34" s="1610"/>
      <c r="E34" s="1619"/>
      <c r="F34" s="1619"/>
      <c r="G34" s="1619"/>
      <c r="H34" s="827"/>
    </row>
    <row r="35" spans="1:8" s="1" customFormat="1" ht="15" customHeight="1">
      <c r="A35" s="828"/>
      <c r="B35" s="154">
        <v>44</v>
      </c>
      <c r="C35" s="829" t="s">
        <v>97</v>
      </c>
      <c r="D35" s="1610"/>
      <c r="E35" s="1619"/>
      <c r="F35" s="1619"/>
      <c r="G35" s="1619"/>
      <c r="H35" s="827"/>
    </row>
    <row r="36" spans="1:8" s="1" customFormat="1" ht="15" customHeight="1">
      <c r="A36" s="828"/>
      <c r="B36" s="1621" t="s">
        <v>925</v>
      </c>
      <c r="C36" s="829" t="s">
        <v>926</v>
      </c>
      <c r="D36" s="832"/>
      <c r="E36" s="1618">
        <v>2500</v>
      </c>
      <c r="F36" s="1618"/>
      <c r="G36" s="1472">
        <f t="shared" ref="G36" si="6">SUM(E36:F36)</f>
        <v>2500</v>
      </c>
      <c r="H36" s="827"/>
    </row>
    <row r="37" spans="1:8" s="1" customFormat="1" ht="15" customHeight="1">
      <c r="A37" s="1225" t="s">
        <v>90</v>
      </c>
      <c r="B37" s="154">
        <v>44</v>
      </c>
      <c r="C37" s="829" t="s">
        <v>97</v>
      </c>
      <c r="D37" s="832"/>
      <c r="E37" s="1101">
        <f>E36</f>
        <v>2500</v>
      </c>
      <c r="F37" s="1491">
        <f t="shared" ref="F37:G37" si="7">F36</f>
        <v>0</v>
      </c>
      <c r="G37" s="1101">
        <f t="shared" si="7"/>
        <v>2500</v>
      </c>
      <c r="H37" s="827"/>
    </row>
    <row r="38" spans="1:8" s="1" customFormat="1" ht="15" customHeight="1">
      <c r="A38" s="1225" t="s">
        <v>90</v>
      </c>
      <c r="B38" s="154">
        <v>70</v>
      </c>
      <c r="C38" s="829" t="s">
        <v>924</v>
      </c>
      <c r="D38" s="832"/>
      <c r="E38" s="1101">
        <f>E37</f>
        <v>2500</v>
      </c>
      <c r="F38" s="1491">
        <f t="shared" ref="F38:G38" si="8">F37</f>
        <v>0</v>
      </c>
      <c r="G38" s="1101">
        <f t="shared" si="8"/>
        <v>2500</v>
      </c>
      <c r="H38" s="827"/>
    </row>
    <row r="39" spans="1:8" s="1" customFormat="1" ht="15" customHeight="1">
      <c r="A39" s="1803" t="s">
        <v>90</v>
      </c>
      <c r="B39" s="2010">
        <v>0.105</v>
      </c>
      <c r="C39" s="832" t="s">
        <v>923</v>
      </c>
      <c r="D39" s="832"/>
      <c r="E39" s="1101">
        <f>E37</f>
        <v>2500</v>
      </c>
      <c r="F39" s="1491">
        <f>F37</f>
        <v>0</v>
      </c>
      <c r="G39" s="1101">
        <f>G37</f>
        <v>2500</v>
      </c>
      <c r="H39" s="827"/>
    </row>
    <row r="40" spans="1:8" s="1" customFormat="1" ht="15" customHeight="1">
      <c r="A40" s="1925" t="s">
        <v>90</v>
      </c>
      <c r="B40" s="1609">
        <v>2403</v>
      </c>
      <c r="C40" s="1610" t="s">
        <v>913</v>
      </c>
      <c r="D40" s="848"/>
      <c r="E40" s="927">
        <f>E39+E31+E22</f>
        <v>10000</v>
      </c>
      <c r="F40" s="2061">
        <f t="shared" ref="F40:G40" si="9">F39+F31+F22</f>
        <v>0</v>
      </c>
      <c r="G40" s="927">
        <f t="shared" si="9"/>
        <v>10000</v>
      </c>
      <c r="H40" s="827"/>
    </row>
    <row r="41" spans="1:8" s="1" customFormat="1">
      <c r="A41" s="1225"/>
      <c r="B41" s="771"/>
      <c r="C41" s="826"/>
      <c r="D41" s="826"/>
      <c r="E41" s="333"/>
      <c r="F41" s="333"/>
      <c r="G41" s="827"/>
      <c r="H41" s="827"/>
    </row>
    <row r="42" spans="1:8" s="1" customFormat="1">
      <c r="A42" s="1225"/>
      <c r="B42" s="1609">
        <v>2404</v>
      </c>
      <c r="C42" s="1610" t="s">
        <v>908</v>
      </c>
      <c r="D42" s="826"/>
      <c r="E42" s="333"/>
      <c r="F42" s="333"/>
      <c r="G42" s="827"/>
      <c r="H42" s="827"/>
    </row>
    <row r="43" spans="1:8" s="1" customFormat="1">
      <c r="A43" s="1225"/>
      <c r="B43" s="1611">
        <v>0.10199999999999999</v>
      </c>
      <c r="C43" s="1610" t="s">
        <v>909</v>
      </c>
      <c r="D43" s="826"/>
      <c r="E43" s="333"/>
      <c r="F43" s="333"/>
      <c r="G43" s="827"/>
      <c r="H43" s="827"/>
    </row>
    <row r="44" spans="1:8" s="1" customFormat="1">
      <c r="A44" s="1225"/>
      <c r="B44" s="2057" t="s">
        <v>910</v>
      </c>
      <c r="C44" s="829" t="s">
        <v>911</v>
      </c>
      <c r="D44" s="1617"/>
      <c r="E44" s="1625"/>
      <c r="F44" s="1625"/>
      <c r="G44" s="1626"/>
      <c r="H44" s="827"/>
    </row>
    <row r="45" spans="1:8" s="1" customFormat="1" ht="26.4">
      <c r="A45" s="771" t="s">
        <v>334</v>
      </c>
      <c r="B45" s="154" t="s">
        <v>912</v>
      </c>
      <c r="C45" s="829" t="s">
        <v>1037</v>
      </c>
      <c r="D45" s="2058"/>
      <c r="E45" s="1618">
        <v>500</v>
      </c>
      <c r="F45" s="1618"/>
      <c r="G45" s="1472">
        <f>SUM(E45:F45)</f>
        <v>500</v>
      </c>
      <c r="H45" s="827"/>
    </row>
    <row r="46" spans="1:8" s="1" customFormat="1">
      <c r="A46" s="1225" t="s">
        <v>90</v>
      </c>
      <c r="B46" s="2057" t="s">
        <v>910</v>
      </c>
      <c r="C46" s="1617" t="s">
        <v>911</v>
      </c>
      <c r="D46" s="2058"/>
      <c r="E46" s="1618">
        <f>E45</f>
        <v>500</v>
      </c>
      <c r="F46" s="2063">
        <f t="shared" ref="F46:G48" si="10">F45</f>
        <v>0</v>
      </c>
      <c r="G46" s="1618">
        <f t="shared" si="10"/>
        <v>500</v>
      </c>
      <c r="H46" s="827"/>
    </row>
    <row r="47" spans="1:8" s="1" customFormat="1">
      <c r="A47" s="1225" t="s">
        <v>90</v>
      </c>
      <c r="B47" s="1611">
        <v>0.10199999999999999</v>
      </c>
      <c r="C47" s="1610" t="s">
        <v>909</v>
      </c>
      <c r="D47" s="832"/>
      <c r="E47" s="1618">
        <f>E46</f>
        <v>500</v>
      </c>
      <c r="F47" s="2063">
        <f t="shared" si="10"/>
        <v>0</v>
      </c>
      <c r="G47" s="1618">
        <f t="shared" si="10"/>
        <v>500</v>
      </c>
      <c r="H47" s="827"/>
    </row>
    <row r="48" spans="1:8" s="1" customFormat="1">
      <c r="A48" s="1225" t="s">
        <v>90</v>
      </c>
      <c r="B48" s="1609">
        <v>2404</v>
      </c>
      <c r="C48" s="1610" t="s">
        <v>908</v>
      </c>
      <c r="D48" s="832"/>
      <c r="E48" s="1618">
        <f>E47</f>
        <v>500</v>
      </c>
      <c r="F48" s="2063">
        <f t="shared" si="10"/>
        <v>0</v>
      </c>
      <c r="G48" s="1618">
        <f t="shared" si="10"/>
        <v>500</v>
      </c>
      <c r="H48" s="827"/>
    </row>
    <row r="49" spans="1:8" s="1" customFormat="1">
      <c r="A49" s="1225"/>
      <c r="B49" s="1612"/>
      <c r="C49" s="826"/>
      <c r="D49" s="1610"/>
      <c r="E49" s="1619"/>
      <c r="F49" s="1619"/>
      <c r="G49" s="1619"/>
      <c r="H49" s="827"/>
    </row>
    <row r="50" spans="1:8">
      <c r="A50" s="833" t="s">
        <v>95</v>
      </c>
      <c r="B50" s="834">
        <v>2405</v>
      </c>
      <c r="C50" s="835" t="s">
        <v>403</v>
      </c>
      <c r="D50" s="835"/>
      <c r="E50" s="1627"/>
      <c r="F50" s="1627"/>
      <c r="G50" s="836"/>
      <c r="H50" s="1768"/>
    </row>
    <row r="51" spans="1:8">
      <c r="A51" s="833"/>
      <c r="B51" s="837">
        <v>0.10100000000000001</v>
      </c>
      <c r="C51" s="831" t="s">
        <v>404</v>
      </c>
      <c r="D51" s="831"/>
      <c r="E51" s="1628"/>
      <c r="F51" s="1628"/>
      <c r="G51" s="1629"/>
      <c r="H51" s="1769"/>
    </row>
    <row r="52" spans="1:8">
      <c r="A52" s="833"/>
      <c r="B52" s="841">
        <v>61</v>
      </c>
      <c r="C52" s="839" t="s">
        <v>927</v>
      </c>
      <c r="D52" s="831"/>
      <c r="E52" s="1628"/>
      <c r="F52" s="1628"/>
      <c r="G52" s="1629"/>
      <c r="H52" s="1769"/>
    </row>
    <row r="53" spans="1:8">
      <c r="A53" s="833"/>
      <c r="B53" s="1623" t="s">
        <v>406</v>
      </c>
      <c r="C53" s="839" t="s">
        <v>928</v>
      </c>
      <c r="D53" s="1624"/>
      <c r="E53" s="854">
        <v>2500</v>
      </c>
      <c r="F53" s="854"/>
      <c r="G53" s="1472">
        <f>SUM(E53:F53)</f>
        <v>2500</v>
      </c>
      <c r="H53" s="1769"/>
    </row>
    <row r="54" spans="1:8">
      <c r="A54" s="833" t="s">
        <v>90</v>
      </c>
      <c r="B54" s="841">
        <v>61</v>
      </c>
      <c r="C54" s="839" t="s">
        <v>927</v>
      </c>
      <c r="D54" s="1624"/>
      <c r="E54" s="854">
        <f>E53</f>
        <v>2500</v>
      </c>
      <c r="F54" s="2064">
        <f t="shared" ref="F54:G54" si="11">F53</f>
        <v>0</v>
      </c>
      <c r="G54" s="854">
        <f t="shared" si="11"/>
        <v>2500</v>
      </c>
      <c r="H54" s="1769"/>
    </row>
    <row r="55" spans="1:8">
      <c r="A55" s="833"/>
      <c r="B55" s="841"/>
      <c r="C55" s="839"/>
      <c r="D55" s="831"/>
      <c r="E55" s="1720"/>
      <c r="F55" s="1720"/>
      <c r="G55" s="1720"/>
      <c r="H55" s="1769"/>
    </row>
    <row r="56" spans="1:8" ht="26.4">
      <c r="A56" s="833"/>
      <c r="B56" s="841">
        <v>81</v>
      </c>
      <c r="C56" s="839" t="s">
        <v>409</v>
      </c>
      <c r="D56" s="839"/>
      <c r="E56" s="286"/>
      <c r="F56" s="286"/>
      <c r="G56" s="284"/>
      <c r="H56" s="1223"/>
    </row>
    <row r="57" spans="1:8" ht="26.4">
      <c r="A57" s="833"/>
      <c r="B57" s="841" t="s">
        <v>269</v>
      </c>
      <c r="C57" s="839" t="s">
        <v>987</v>
      </c>
      <c r="D57" s="1630"/>
      <c r="E57" s="284">
        <v>6285</v>
      </c>
      <c r="F57" s="286"/>
      <c r="G57" s="284">
        <f>SUM(E57:F57)</f>
        <v>6285</v>
      </c>
      <c r="H57" s="1223" t="s">
        <v>330</v>
      </c>
    </row>
    <row r="58" spans="1:8" ht="26.4">
      <c r="A58" s="833" t="s">
        <v>90</v>
      </c>
      <c r="B58" s="841">
        <v>81</v>
      </c>
      <c r="C58" s="839" t="s">
        <v>409</v>
      </c>
      <c r="D58" s="1630"/>
      <c r="E58" s="287">
        <f>E57</f>
        <v>6285</v>
      </c>
      <c r="F58" s="1439">
        <f t="shared" ref="F58:G59" si="12">F57</f>
        <v>0</v>
      </c>
      <c r="G58" s="287">
        <f t="shared" si="12"/>
        <v>6285</v>
      </c>
      <c r="H58" s="1223"/>
    </row>
    <row r="59" spans="1:8">
      <c r="A59" s="833" t="s">
        <v>90</v>
      </c>
      <c r="B59" s="837">
        <v>0.10100000000000001</v>
      </c>
      <c r="C59" s="831" t="s">
        <v>404</v>
      </c>
      <c r="D59" s="1624"/>
      <c r="E59" s="287">
        <f>E58+E54</f>
        <v>8785</v>
      </c>
      <c r="F59" s="1439">
        <f t="shared" si="12"/>
        <v>0</v>
      </c>
      <c r="G59" s="287">
        <f>G58+G54</f>
        <v>8785</v>
      </c>
      <c r="H59" s="1223"/>
    </row>
    <row r="60" spans="1:8">
      <c r="A60" s="833"/>
      <c r="B60" s="834"/>
      <c r="C60" s="831"/>
      <c r="D60" s="831"/>
      <c r="E60" s="286"/>
      <c r="F60" s="286"/>
      <c r="G60" s="840"/>
      <c r="H60" s="1768"/>
    </row>
    <row r="61" spans="1:8">
      <c r="A61" s="38"/>
      <c r="B61" s="844">
        <v>0.8</v>
      </c>
      <c r="C61" s="242" t="s">
        <v>42</v>
      </c>
      <c r="D61" s="242"/>
      <c r="E61" s="286"/>
      <c r="F61" s="286"/>
      <c r="G61" s="840"/>
      <c r="H61" s="1768"/>
    </row>
    <row r="62" spans="1:8">
      <c r="A62" s="842"/>
      <c r="B62" s="845">
        <v>82</v>
      </c>
      <c r="C62" s="843" t="s">
        <v>410</v>
      </c>
      <c r="D62" s="843"/>
      <c r="E62" s="286"/>
      <c r="F62" s="286"/>
      <c r="G62" s="840"/>
      <c r="H62" s="1768"/>
    </row>
    <row r="63" spans="1:8">
      <c r="A63" s="842"/>
      <c r="B63" s="845" t="s">
        <v>411</v>
      </c>
      <c r="C63" s="843" t="s">
        <v>394</v>
      </c>
      <c r="D63" s="843"/>
      <c r="E63" s="284">
        <v>2300</v>
      </c>
      <c r="F63" s="286"/>
      <c r="G63" s="284">
        <f>E63</f>
        <v>2300</v>
      </c>
      <c r="H63" s="1223"/>
    </row>
    <row r="64" spans="1:8">
      <c r="A64" s="842"/>
      <c r="B64" s="845" t="s">
        <v>412</v>
      </c>
      <c r="C64" s="843" t="s">
        <v>98</v>
      </c>
      <c r="D64" s="843"/>
      <c r="E64" s="284">
        <v>50</v>
      </c>
      <c r="F64" s="286">
        <f>SUM(F60:F63)</f>
        <v>0</v>
      </c>
      <c r="G64" s="284">
        <f>E64</f>
        <v>50</v>
      </c>
      <c r="H64" s="1223"/>
    </row>
    <row r="65" spans="1:8">
      <c r="A65" s="842"/>
      <c r="B65" s="845" t="s">
        <v>413</v>
      </c>
      <c r="C65" s="843" t="s">
        <v>157</v>
      </c>
      <c r="D65" s="1630"/>
      <c r="E65" s="284">
        <v>30</v>
      </c>
      <c r="F65" s="286"/>
      <c r="G65" s="284">
        <f>E65</f>
        <v>30</v>
      </c>
      <c r="H65" s="1223"/>
    </row>
    <row r="66" spans="1:8">
      <c r="A66" s="833" t="s">
        <v>90</v>
      </c>
      <c r="B66" s="838">
        <v>82</v>
      </c>
      <c r="C66" s="839" t="s">
        <v>410</v>
      </c>
      <c r="D66" s="1630"/>
      <c r="E66" s="287">
        <f>SUM(E63:E65)</f>
        <v>2380</v>
      </c>
      <c r="F66" s="1439">
        <f t="shared" ref="F66" si="13">SUM(F63:F65)</f>
        <v>0</v>
      </c>
      <c r="G66" s="287">
        <f>SUM(G63:G65)</f>
        <v>2380</v>
      </c>
      <c r="H66" s="1223" t="s">
        <v>330</v>
      </c>
    </row>
    <row r="67" spans="1:8">
      <c r="A67" s="833" t="s">
        <v>90</v>
      </c>
      <c r="B67" s="844">
        <v>0.8</v>
      </c>
      <c r="C67" s="242" t="s">
        <v>42</v>
      </c>
      <c r="D67" s="245"/>
      <c r="E67" s="290">
        <f>E66</f>
        <v>2380</v>
      </c>
      <c r="F67" s="1362">
        <f t="shared" ref="F67" si="14">F66</f>
        <v>0</v>
      </c>
      <c r="G67" s="290">
        <f>G66</f>
        <v>2380</v>
      </c>
      <c r="H67" s="1223"/>
    </row>
    <row r="68" spans="1:8">
      <c r="A68" s="833" t="s">
        <v>90</v>
      </c>
      <c r="B68" s="834">
        <v>2405</v>
      </c>
      <c r="C68" s="831" t="s">
        <v>403</v>
      </c>
      <c r="D68" s="1440"/>
      <c r="E68" s="290">
        <f>E67+E59</f>
        <v>11165</v>
      </c>
      <c r="F68" s="1362">
        <f t="shared" ref="F68" si="15">F67+F59</f>
        <v>0</v>
      </c>
      <c r="G68" s="290">
        <f>G67+G59</f>
        <v>11165</v>
      </c>
      <c r="H68" s="1223"/>
    </row>
    <row r="69" spans="1:8">
      <c r="A69" s="846" t="s">
        <v>90</v>
      </c>
      <c r="B69" s="847"/>
      <c r="C69" s="848" t="s">
        <v>94</v>
      </c>
      <c r="D69" s="832"/>
      <c r="E69" s="290">
        <f>E68+E48+E40</f>
        <v>21665</v>
      </c>
      <c r="F69" s="1362">
        <f>F68+F48+F40</f>
        <v>0</v>
      </c>
      <c r="G69" s="290">
        <f>G68+G48+G40</f>
        <v>21665</v>
      </c>
      <c r="H69" s="1770"/>
    </row>
    <row r="70" spans="1:8">
      <c r="A70" s="846" t="s">
        <v>90</v>
      </c>
      <c r="B70" s="847"/>
      <c r="C70" s="850" t="s">
        <v>91</v>
      </c>
      <c r="D70" s="850"/>
      <c r="E70" s="287">
        <f>E69</f>
        <v>21665</v>
      </c>
      <c r="F70" s="1439">
        <f t="shared" ref="F70" si="16">F69</f>
        <v>0</v>
      </c>
      <c r="G70" s="287">
        <f>G69</f>
        <v>21665</v>
      </c>
      <c r="H70" s="1770"/>
    </row>
    <row r="71" spans="1:8" ht="10.199999999999999" customHeight="1">
      <c r="A71" s="1923"/>
      <c r="B71" s="851"/>
      <c r="C71" s="852"/>
      <c r="D71" s="852"/>
      <c r="E71" s="816"/>
      <c r="F71" s="816"/>
      <c r="G71" s="816"/>
      <c r="H71" s="1770"/>
    </row>
    <row r="72" spans="1:8" s="1925" customFormat="1">
      <c r="A72" s="1924" t="s">
        <v>334</v>
      </c>
      <c r="B72" s="154" t="s">
        <v>796</v>
      </c>
      <c r="C72" s="849"/>
      <c r="D72" s="849"/>
      <c r="E72" s="284"/>
      <c r="F72" s="284"/>
      <c r="G72" s="284"/>
      <c r="H72" s="1770"/>
    </row>
    <row r="73" spans="1:8" ht="15" customHeight="1">
      <c r="A73" s="828" t="s">
        <v>837</v>
      </c>
      <c r="C73" s="849"/>
      <c r="D73" s="849"/>
      <c r="E73" s="286"/>
      <c r="F73" s="286"/>
      <c r="G73" s="830"/>
      <c r="H73" s="1770"/>
    </row>
    <row r="74" spans="1:8">
      <c r="A74" s="2008" t="s">
        <v>330</v>
      </c>
      <c r="B74" s="1226" t="s">
        <v>939</v>
      </c>
    </row>
    <row r="76" spans="1:8">
      <c r="C76" s="1925"/>
      <c r="D76" s="2126"/>
      <c r="E76" s="623"/>
      <c r="F76" s="2126"/>
      <c r="G76" s="623"/>
      <c r="H76" s="2145"/>
    </row>
    <row r="77" spans="1:8">
      <c r="C77" s="1925"/>
      <c r="D77" s="151"/>
      <c r="E77" s="1222"/>
      <c r="F77" s="1222"/>
      <c r="G77" s="1221"/>
      <c r="H77" s="2145"/>
    </row>
    <row r="78" spans="1:8">
      <c r="C78" s="1925"/>
      <c r="D78" s="1925"/>
      <c r="E78" s="1925"/>
      <c r="F78" s="1925"/>
      <c r="G78" s="1925"/>
      <c r="H78" s="2145"/>
    </row>
    <row r="79" spans="1:8">
      <c r="C79" s="1925"/>
      <c r="D79" s="1925"/>
      <c r="E79" s="1925"/>
      <c r="F79" s="1925"/>
      <c r="G79" s="1925"/>
      <c r="H79" s="2145"/>
    </row>
  </sheetData>
  <mergeCells count="4">
    <mergeCell ref="A1:G1"/>
    <mergeCell ref="A2:G2"/>
    <mergeCell ref="A3:G3"/>
    <mergeCell ref="B13:G13"/>
  </mergeCells>
  <printOptions horizontalCentered="1"/>
  <pageMargins left="0.78740157480314965" right="0.78740157480314965" top="0.78740157480314965" bottom="4.1338582677165361" header="0.51181102362204722" footer="3.5433070866141736"/>
  <pageSetup paperSize="9" scale="93" fitToHeight="22" orientation="portrait" blackAndWhite="1" useFirstPageNumber="1" r:id="rId1"/>
  <headerFooter alignWithMargins="0">
    <oddHeader xml:space="preserve">&amp;C   </oddHeader>
    <oddFooter>&amp;C&amp;"Times New Roman,Bold"&amp;P</oddFooter>
  </headerFooter>
  <rowBreaks count="1" manualBreakCount="1">
    <brk id="39" max="9" man="1"/>
  </rowBreaks>
  <drawing r:id="rId2"/>
</worksheet>
</file>

<file path=xl/worksheets/sheet30.xml><?xml version="1.0" encoding="utf-8"?>
<worksheet xmlns="http://schemas.openxmlformats.org/spreadsheetml/2006/main" xmlns:r="http://schemas.openxmlformats.org/officeDocument/2006/relationships">
  <sheetPr syncVertical="1" syncRef="A1" transitionEvaluation="1" codeName="Sheet27">
    <tabColor rgb="FFFFFF00"/>
  </sheetPr>
  <dimension ref="A1:I138"/>
  <sheetViews>
    <sheetView view="pageBreakPreview" zoomScaleNormal="115" zoomScaleSheetLayoutView="100" workbookViewId="0">
      <selection activeCell="I1" sqref="I1:R1048576"/>
    </sheetView>
  </sheetViews>
  <sheetFormatPr defaultColWidth="11" defaultRowHeight="13.2"/>
  <cols>
    <col min="1" max="1" width="6.6640625" style="1762" customWidth="1"/>
    <col min="2" max="2" width="8.109375" style="89" customWidth="1"/>
    <col min="3" max="3" width="32.6640625" style="78" customWidth="1"/>
    <col min="4" max="4" width="8.109375" style="16" customWidth="1"/>
    <col min="5" max="5" width="9.6640625" style="16" customWidth="1"/>
    <col min="6" max="6" width="10.33203125" style="15" customWidth="1"/>
    <col min="7" max="7" width="9.6640625" style="15" customWidth="1"/>
    <col min="8" max="8" width="3.88671875" style="232" customWidth="1"/>
    <col min="9" max="16384" width="11" style="15"/>
  </cols>
  <sheetData>
    <row r="1" spans="1:8">
      <c r="A1" s="2225" t="s">
        <v>135</v>
      </c>
      <c r="B1" s="2225"/>
      <c r="C1" s="2225"/>
      <c r="D1" s="2225"/>
      <c r="E1" s="2225"/>
      <c r="F1" s="2225"/>
      <c r="G1" s="2225"/>
      <c r="H1" s="1608"/>
    </row>
    <row r="2" spans="1:8">
      <c r="A2" s="2225" t="s">
        <v>136</v>
      </c>
      <c r="B2" s="2225"/>
      <c r="C2" s="2225"/>
      <c r="D2" s="2225"/>
      <c r="E2" s="2225"/>
      <c r="F2" s="2225"/>
      <c r="G2" s="2225"/>
      <c r="H2" s="1608"/>
    </row>
    <row r="3" spans="1:8">
      <c r="A3" s="2173" t="s">
        <v>755</v>
      </c>
      <c r="B3" s="2173"/>
      <c r="C3" s="2173"/>
      <c r="D3" s="2173"/>
      <c r="E3" s="2173"/>
      <c r="F3" s="2173"/>
      <c r="G3" s="2173"/>
      <c r="H3" s="1602"/>
    </row>
    <row r="4" spans="1:8" ht="7.95" customHeight="1">
      <c r="A4" s="37"/>
      <c r="B4" s="2174"/>
      <c r="C4" s="2174"/>
      <c r="D4" s="2174"/>
      <c r="E4" s="2174"/>
      <c r="F4" s="2174"/>
      <c r="G4" s="2174"/>
      <c r="H4" s="593"/>
    </row>
    <row r="5" spans="1:8">
      <c r="A5" s="37"/>
      <c r="B5" s="33"/>
      <c r="C5" s="33"/>
      <c r="D5" s="39"/>
      <c r="E5" s="40" t="s">
        <v>28</v>
      </c>
      <c r="F5" s="40" t="s">
        <v>29</v>
      </c>
      <c r="G5" s="40" t="s">
        <v>167</v>
      </c>
      <c r="H5" s="44"/>
    </row>
    <row r="6" spans="1:8">
      <c r="A6" s="37"/>
      <c r="B6" s="45" t="s">
        <v>30</v>
      </c>
      <c r="C6" s="33" t="s">
        <v>31</v>
      </c>
      <c r="D6" s="42" t="s">
        <v>91</v>
      </c>
      <c r="E6" s="35">
        <v>1097742</v>
      </c>
      <c r="F6" s="35">
        <v>1688136</v>
      </c>
      <c r="G6" s="35">
        <f>SUM(E6:F6)</f>
        <v>2785878</v>
      </c>
      <c r="H6" s="42"/>
    </row>
    <row r="7" spans="1:8">
      <c r="A7" s="37"/>
      <c r="B7" s="41" t="s">
        <v>32</v>
      </c>
      <c r="C7" s="43" t="s">
        <v>33</v>
      </c>
      <c r="D7" s="44"/>
      <c r="E7" s="36"/>
      <c r="F7" s="36"/>
      <c r="G7" s="36"/>
      <c r="H7" s="44"/>
    </row>
    <row r="8" spans="1:8">
      <c r="A8" s="37"/>
      <c r="B8" s="41"/>
      <c r="C8" s="43" t="s">
        <v>163</v>
      </c>
      <c r="D8" s="44" t="s">
        <v>91</v>
      </c>
      <c r="E8" s="651">
        <f>G38</f>
        <v>85427</v>
      </c>
      <c r="F8" s="625">
        <f>G89</f>
        <v>1899270</v>
      </c>
      <c r="G8" s="36">
        <f>SUM(E8:F8)</f>
        <v>1984697</v>
      </c>
      <c r="H8" s="44"/>
    </row>
    <row r="9" spans="1:8">
      <c r="A9" s="37"/>
      <c r="B9" s="45" t="s">
        <v>90</v>
      </c>
      <c r="C9" s="33" t="s">
        <v>47</v>
      </c>
      <c r="D9" s="46" t="s">
        <v>91</v>
      </c>
      <c r="E9" s="47">
        <f>SUM(E6:E8)</f>
        <v>1183169</v>
      </c>
      <c r="F9" s="47">
        <f>SUM(F6:F8)</f>
        <v>3587406</v>
      </c>
      <c r="G9" s="47">
        <f>SUM(E9:F9)</f>
        <v>4770575</v>
      </c>
      <c r="H9" s="42"/>
    </row>
    <row r="10" spans="1:8">
      <c r="A10" s="37"/>
      <c r="B10" s="41"/>
      <c r="C10" s="33"/>
      <c r="D10" s="34"/>
      <c r="E10" s="34"/>
      <c r="F10" s="42"/>
      <c r="G10" s="34"/>
      <c r="H10" s="42"/>
    </row>
    <row r="11" spans="1:8">
      <c r="A11" s="37"/>
      <c r="B11" s="45" t="s">
        <v>48</v>
      </c>
      <c r="C11" s="33" t="s">
        <v>49</v>
      </c>
      <c r="D11" s="33"/>
      <c r="E11" s="33"/>
      <c r="F11" s="48"/>
      <c r="G11" s="33"/>
      <c r="H11" s="48"/>
    </row>
    <row r="12" spans="1:8" s="1" customFormat="1" ht="10.95" customHeight="1">
      <c r="A12" s="35"/>
      <c r="B12" s="636"/>
      <c r="C12" s="636"/>
      <c r="D12" s="636"/>
      <c r="E12" s="636"/>
      <c r="F12" s="585"/>
      <c r="G12" s="585"/>
      <c r="H12" s="594"/>
    </row>
    <row r="13" spans="1:8" s="1" customFormat="1" ht="13.8" thickBot="1">
      <c r="A13" s="49"/>
      <c r="B13" s="2169" t="s">
        <v>155</v>
      </c>
      <c r="C13" s="2169"/>
      <c r="D13" s="2169"/>
      <c r="E13" s="2169"/>
      <c r="F13" s="2169"/>
      <c r="G13" s="2169"/>
      <c r="H13" s="594"/>
    </row>
    <row r="14" spans="1:8" s="1" customFormat="1" ht="14.4" thickTop="1" thickBot="1">
      <c r="A14" s="49"/>
      <c r="B14" s="282"/>
      <c r="C14" s="282" t="s">
        <v>50</v>
      </c>
      <c r="D14" s="282"/>
      <c r="E14" s="282"/>
      <c r="F14" s="282"/>
      <c r="G14" s="50" t="s">
        <v>167</v>
      </c>
      <c r="H14" s="44"/>
    </row>
    <row r="15" spans="1:8" s="281" customFormat="1" ht="15" customHeight="1" thickTop="1">
      <c r="A15" s="1755"/>
      <c r="B15" s="60"/>
      <c r="C15" s="63" t="s">
        <v>94</v>
      </c>
      <c r="D15" s="5"/>
      <c r="E15" s="815"/>
      <c r="F15" s="815"/>
      <c r="G15" s="1139"/>
      <c r="H15" s="1688"/>
    </row>
    <row r="16" spans="1:8" s="281" customFormat="1" ht="15" customHeight="1">
      <c r="A16" s="1755" t="s">
        <v>95</v>
      </c>
      <c r="B16" s="62">
        <v>3054</v>
      </c>
      <c r="C16" s="63" t="s">
        <v>85</v>
      </c>
      <c r="D16" s="80"/>
      <c r="E16" s="328"/>
      <c r="F16" s="328"/>
      <c r="G16" s="1142"/>
      <c r="H16" s="1689"/>
    </row>
    <row r="17" spans="1:8" s="281" customFormat="1" ht="15" customHeight="1">
      <c r="A17" s="1755"/>
      <c r="B17" s="69">
        <v>4</v>
      </c>
      <c r="C17" s="1763" t="s">
        <v>156</v>
      </c>
      <c r="D17" s="80"/>
      <c r="E17" s="328"/>
      <c r="F17" s="639"/>
      <c r="G17" s="1142"/>
      <c r="H17" s="1689"/>
    </row>
    <row r="18" spans="1:8" s="281" customFormat="1" ht="15" customHeight="1">
      <c r="A18" s="1755"/>
      <c r="B18" s="145">
        <v>4.1050000000000004</v>
      </c>
      <c r="C18" s="63" t="s">
        <v>172</v>
      </c>
      <c r="D18" s="80"/>
      <c r="E18" s="328"/>
      <c r="F18" s="639"/>
      <c r="G18" s="1142"/>
      <c r="H18" s="1689"/>
    </row>
    <row r="19" spans="1:8" s="281" customFormat="1" ht="15" customHeight="1">
      <c r="A19" s="1755"/>
      <c r="B19" s="914">
        <v>61</v>
      </c>
      <c r="C19" s="170" t="s">
        <v>414</v>
      </c>
      <c r="D19" s="75"/>
      <c r="E19" s="327"/>
      <c r="F19" s="2068"/>
      <c r="G19" s="1143"/>
      <c r="H19" s="1690"/>
    </row>
    <row r="20" spans="1:8" s="281" customFormat="1" ht="26.4">
      <c r="A20" s="1755"/>
      <c r="B20" s="69">
        <v>72</v>
      </c>
      <c r="C20" s="1763" t="s">
        <v>619</v>
      </c>
      <c r="D20" s="75"/>
      <c r="E20" s="327"/>
      <c r="F20" s="2068"/>
      <c r="G20" s="1143"/>
      <c r="H20" s="1690"/>
    </row>
    <row r="21" spans="1:8" s="281" customFormat="1" ht="15" customHeight="1">
      <c r="A21" s="1755"/>
      <c r="B21" s="914" t="s">
        <v>416</v>
      </c>
      <c r="C21" s="170" t="s">
        <v>178</v>
      </c>
      <c r="D21" s="75"/>
      <c r="E21" s="326">
        <v>39846</v>
      </c>
      <c r="F21" s="2068"/>
      <c r="G21" s="518">
        <f>SUM(E21:F21)</f>
        <v>39846</v>
      </c>
      <c r="H21" s="793" t="s">
        <v>330</v>
      </c>
    </row>
    <row r="22" spans="1:8" s="281" customFormat="1" ht="15" customHeight="1">
      <c r="A22" s="1755"/>
      <c r="B22" s="914" t="s">
        <v>620</v>
      </c>
      <c r="C22" s="170" t="s">
        <v>621</v>
      </c>
      <c r="D22" s="327"/>
      <c r="E22" s="326">
        <v>12500</v>
      </c>
      <c r="F22" s="2068"/>
      <c r="G22" s="378">
        <f>SUM(E22:F22)</f>
        <v>12500</v>
      </c>
      <c r="H22" s="793" t="s">
        <v>332</v>
      </c>
    </row>
    <row r="23" spans="1:8" s="281" customFormat="1" ht="26.4">
      <c r="A23" s="1755" t="s">
        <v>90</v>
      </c>
      <c r="B23" s="69">
        <v>72</v>
      </c>
      <c r="C23" s="1763" t="s">
        <v>619</v>
      </c>
      <c r="D23" s="370"/>
      <c r="E23" s="370">
        <f>SUM(E21:E22)</f>
        <v>52346</v>
      </c>
      <c r="F23" s="641">
        <f t="shared" ref="F23:G23" si="0">SUM(F21:F22)</f>
        <v>0</v>
      </c>
      <c r="G23" s="370">
        <f t="shared" si="0"/>
        <v>52346</v>
      </c>
      <c r="H23" s="791"/>
    </row>
    <row r="24" spans="1:8" s="281" customFormat="1" ht="13.95" customHeight="1">
      <c r="A24" s="1755" t="s">
        <v>90</v>
      </c>
      <c r="B24" s="914">
        <v>61</v>
      </c>
      <c r="C24" s="170" t="s">
        <v>414</v>
      </c>
      <c r="D24" s="1144"/>
      <c r="E24" s="369">
        <f>E23</f>
        <v>52346</v>
      </c>
      <c r="F24" s="1380">
        <f t="shared" ref="F24:G26" si="1">F23</f>
        <v>0</v>
      </c>
      <c r="G24" s="369">
        <f t="shared" si="1"/>
        <v>52346</v>
      </c>
      <c r="H24" s="1689"/>
    </row>
    <row r="25" spans="1:8" s="281" customFormat="1" ht="13.95" customHeight="1">
      <c r="A25" s="1755" t="s">
        <v>90</v>
      </c>
      <c r="B25" s="145">
        <v>4.1050000000000004</v>
      </c>
      <c r="C25" s="63" t="s">
        <v>172</v>
      </c>
      <c r="D25" s="1144"/>
      <c r="E25" s="369">
        <f>E24</f>
        <v>52346</v>
      </c>
      <c r="F25" s="1380">
        <f t="shared" si="1"/>
        <v>0</v>
      </c>
      <c r="G25" s="369">
        <f t="shared" si="1"/>
        <v>52346</v>
      </c>
      <c r="H25" s="790"/>
    </row>
    <row r="26" spans="1:8" s="281" customFormat="1" ht="13.95" customHeight="1">
      <c r="A26" s="1755" t="s">
        <v>90</v>
      </c>
      <c r="B26" s="69">
        <v>4</v>
      </c>
      <c r="C26" s="1763" t="s">
        <v>156</v>
      </c>
      <c r="D26" s="1144"/>
      <c r="E26" s="369">
        <f>E25</f>
        <v>52346</v>
      </c>
      <c r="F26" s="1380">
        <f t="shared" si="1"/>
        <v>0</v>
      </c>
      <c r="G26" s="369">
        <f t="shared" si="1"/>
        <v>52346</v>
      </c>
      <c r="H26" s="790"/>
    </row>
    <row r="27" spans="1:8" s="281" customFormat="1" ht="10.95" customHeight="1">
      <c r="A27" s="1755"/>
      <c r="B27" s="69"/>
      <c r="C27" s="1763"/>
      <c r="D27" s="328"/>
      <c r="E27" s="331"/>
      <c r="F27" s="639"/>
      <c r="G27" s="504"/>
      <c r="H27" s="790"/>
    </row>
    <row r="28" spans="1:8" s="281" customFormat="1" ht="13.95" customHeight="1">
      <c r="A28" s="1755"/>
      <c r="B28" s="60">
        <v>80</v>
      </c>
      <c r="C28" s="1763" t="s">
        <v>79</v>
      </c>
      <c r="D28" s="328"/>
      <c r="E28" s="80"/>
      <c r="F28" s="639"/>
      <c r="G28" s="504"/>
      <c r="H28" s="790"/>
    </row>
    <row r="29" spans="1:8" s="281" customFormat="1" ht="13.95" customHeight="1">
      <c r="A29" s="1755"/>
      <c r="B29" s="145">
        <v>80.001000000000005</v>
      </c>
      <c r="C29" s="63" t="s">
        <v>65</v>
      </c>
      <c r="D29" s="58"/>
      <c r="E29" s="58"/>
      <c r="F29" s="1836"/>
      <c r="G29" s="445"/>
      <c r="H29" s="654"/>
    </row>
    <row r="30" spans="1:8" s="281" customFormat="1" ht="13.95" customHeight="1">
      <c r="A30" s="1755"/>
      <c r="B30" s="196">
        <v>35</v>
      </c>
      <c r="C30" s="170" t="s">
        <v>618</v>
      </c>
      <c r="D30" s="58"/>
      <c r="E30" s="286"/>
      <c r="F30" s="1836"/>
      <c r="G30" s="1145"/>
      <c r="H30" s="1691"/>
    </row>
    <row r="31" spans="1:8" s="281" customFormat="1" ht="13.95" customHeight="1">
      <c r="A31" s="1755"/>
      <c r="B31" s="60">
        <v>44</v>
      </c>
      <c r="C31" s="1763" t="s">
        <v>97</v>
      </c>
      <c r="D31" s="75"/>
      <c r="E31" s="327"/>
      <c r="F31" s="2068"/>
      <c r="G31" s="1143"/>
      <c r="H31" s="1690"/>
    </row>
    <row r="32" spans="1:8" s="281" customFormat="1" ht="13.95" customHeight="1">
      <c r="A32" s="1885"/>
      <c r="B32" s="54" t="s">
        <v>622</v>
      </c>
      <c r="C32" s="1763" t="s">
        <v>158</v>
      </c>
      <c r="D32" s="58"/>
      <c r="E32" s="331">
        <f>20000+13081</f>
        <v>33081</v>
      </c>
      <c r="F32" s="1836"/>
      <c r="G32" s="445">
        <f>SUM(E32:F32)</f>
        <v>33081</v>
      </c>
      <c r="H32" s="654" t="s">
        <v>340</v>
      </c>
    </row>
    <row r="33" spans="1:8" s="281" customFormat="1" ht="14.4" customHeight="1">
      <c r="A33" s="1755" t="s">
        <v>90</v>
      </c>
      <c r="B33" s="60">
        <v>44</v>
      </c>
      <c r="C33" s="1763" t="s">
        <v>97</v>
      </c>
      <c r="D33" s="59"/>
      <c r="E33" s="370">
        <f>SUM(E32:E32)</f>
        <v>33081</v>
      </c>
      <c r="F33" s="641">
        <f t="shared" ref="F33:G33" si="2">SUM(F32:F32)</f>
        <v>0</v>
      </c>
      <c r="G33" s="370">
        <f t="shared" si="2"/>
        <v>33081</v>
      </c>
      <c r="H33" s="654"/>
    </row>
    <row r="34" spans="1:8" s="281" customFormat="1" ht="14.4" customHeight="1">
      <c r="A34" s="1755" t="s">
        <v>90</v>
      </c>
      <c r="B34" s="196">
        <v>35</v>
      </c>
      <c r="C34" s="170" t="s">
        <v>618</v>
      </c>
      <c r="D34" s="59"/>
      <c r="E34" s="287">
        <f>E33</f>
        <v>33081</v>
      </c>
      <c r="F34" s="1439">
        <f t="shared" ref="F34:G36" si="3">F33</f>
        <v>0</v>
      </c>
      <c r="G34" s="287">
        <f t="shared" si="3"/>
        <v>33081</v>
      </c>
      <c r="H34" s="654"/>
    </row>
    <row r="35" spans="1:8" s="281" customFormat="1" ht="14.4" customHeight="1">
      <c r="A35" s="1755" t="s">
        <v>90</v>
      </c>
      <c r="B35" s="145">
        <v>80.001000000000005</v>
      </c>
      <c r="C35" s="63" t="s">
        <v>65</v>
      </c>
      <c r="D35" s="59"/>
      <c r="E35" s="287">
        <f>E34</f>
        <v>33081</v>
      </c>
      <c r="F35" s="1439">
        <f t="shared" si="3"/>
        <v>0</v>
      </c>
      <c r="G35" s="287">
        <f t="shared" si="3"/>
        <v>33081</v>
      </c>
      <c r="H35" s="654"/>
    </row>
    <row r="36" spans="1:8" s="281" customFormat="1" ht="14.4" customHeight="1">
      <c r="A36" s="1755" t="s">
        <v>90</v>
      </c>
      <c r="B36" s="60">
        <v>80</v>
      </c>
      <c r="C36" s="1763" t="s">
        <v>79</v>
      </c>
      <c r="D36" s="279"/>
      <c r="E36" s="370">
        <f>E35</f>
        <v>33081</v>
      </c>
      <c r="F36" s="641">
        <f t="shared" si="3"/>
        <v>0</v>
      </c>
      <c r="G36" s="370">
        <f t="shared" si="3"/>
        <v>33081</v>
      </c>
      <c r="H36" s="790"/>
    </row>
    <row r="37" spans="1:8" s="281" customFormat="1" ht="14.4" customHeight="1">
      <c r="A37" s="1755" t="s">
        <v>90</v>
      </c>
      <c r="B37" s="62">
        <v>3054</v>
      </c>
      <c r="C37" s="63" t="s">
        <v>85</v>
      </c>
      <c r="D37" s="59"/>
      <c r="E37" s="287">
        <f>SUM(E36,E26)</f>
        <v>85427</v>
      </c>
      <c r="F37" s="1439">
        <f t="shared" ref="F37:G37" si="4">SUM(F36,F26)</f>
        <v>0</v>
      </c>
      <c r="G37" s="287">
        <f t="shared" si="4"/>
        <v>85427</v>
      </c>
      <c r="H37" s="654"/>
    </row>
    <row r="38" spans="1:8" s="281" customFormat="1" ht="15" customHeight="1">
      <c r="A38" s="70" t="s">
        <v>90</v>
      </c>
      <c r="B38" s="71"/>
      <c r="C38" s="72" t="s">
        <v>94</v>
      </c>
      <c r="D38" s="77"/>
      <c r="E38" s="290">
        <f>E37</f>
        <v>85427</v>
      </c>
      <c r="F38" s="1362">
        <f t="shared" ref="F38:G38" si="5">F37</f>
        <v>0</v>
      </c>
      <c r="G38" s="290">
        <f t="shared" si="5"/>
        <v>85427</v>
      </c>
      <c r="H38" s="654"/>
    </row>
    <row r="39" spans="1:8" s="281" customFormat="1" ht="6.6" customHeight="1">
      <c r="A39" s="1755"/>
      <c r="B39" s="60"/>
      <c r="C39" s="1147"/>
      <c r="D39" s="1146"/>
      <c r="E39" s="285"/>
      <c r="F39" s="1826"/>
      <c r="G39" s="444"/>
      <c r="H39" s="1692"/>
    </row>
    <row r="40" spans="1:8" s="281" customFormat="1" ht="15" customHeight="1">
      <c r="A40" s="1755"/>
      <c r="B40" s="60"/>
      <c r="C40" s="63" t="s">
        <v>36</v>
      </c>
      <c r="D40" s="58"/>
      <c r="E40" s="284"/>
      <c r="F40" s="1836"/>
      <c r="G40" s="445"/>
      <c r="H40" s="654"/>
    </row>
    <row r="41" spans="1:8" s="281" customFormat="1" ht="15" customHeight="1">
      <c r="A41" s="1755" t="s">
        <v>95</v>
      </c>
      <c r="B41" s="62">
        <v>5054</v>
      </c>
      <c r="C41" s="63" t="s">
        <v>58</v>
      </c>
      <c r="D41" s="58"/>
      <c r="E41" s="286"/>
      <c r="F41" s="1836"/>
      <c r="G41" s="1145"/>
      <c r="H41" s="1691"/>
    </row>
    <row r="42" spans="1:8" s="281" customFormat="1" ht="15" customHeight="1">
      <c r="A42" s="1755"/>
      <c r="B42" s="69">
        <v>4</v>
      </c>
      <c r="C42" s="1763" t="s">
        <v>156</v>
      </c>
      <c r="D42" s="58"/>
      <c r="E42" s="286"/>
      <c r="F42" s="1836"/>
      <c r="G42" s="1145"/>
      <c r="H42" s="1691"/>
    </row>
    <row r="43" spans="1:8" s="281" customFormat="1" ht="15" customHeight="1">
      <c r="A43" s="1755"/>
      <c r="B43" s="145">
        <v>4.3369999999999997</v>
      </c>
      <c r="C43" s="63" t="s">
        <v>122</v>
      </c>
      <c r="D43" s="328"/>
      <c r="E43" s="331"/>
      <c r="F43" s="639"/>
      <c r="G43" s="386"/>
      <c r="H43" s="791"/>
    </row>
    <row r="44" spans="1:8" s="281" customFormat="1" ht="15" customHeight="1">
      <c r="A44" s="1755"/>
      <c r="B44" s="60">
        <v>60</v>
      </c>
      <c r="C44" s="1763" t="s">
        <v>298</v>
      </c>
      <c r="D44" s="80"/>
      <c r="E44" s="328"/>
      <c r="F44" s="639"/>
      <c r="G44" s="1145"/>
      <c r="H44" s="1691"/>
    </row>
    <row r="45" spans="1:8" s="281" customFormat="1" ht="15" customHeight="1">
      <c r="A45" s="1755"/>
      <c r="B45" s="60">
        <v>45</v>
      </c>
      <c r="C45" s="1763" t="s">
        <v>37</v>
      </c>
      <c r="D45" s="80"/>
      <c r="E45" s="328"/>
      <c r="F45" s="639"/>
      <c r="G45" s="1142"/>
      <c r="H45" s="1689"/>
    </row>
    <row r="46" spans="1:8" s="281" customFormat="1" ht="14.7" customHeight="1">
      <c r="A46" s="60" t="s">
        <v>334</v>
      </c>
      <c r="B46" s="54" t="s">
        <v>1057</v>
      </c>
      <c r="C46" s="1763" t="s">
        <v>841</v>
      </c>
      <c r="D46" s="80"/>
      <c r="E46" s="331">
        <f>1270000-7400</f>
        <v>1262600</v>
      </c>
      <c r="F46" s="639"/>
      <c r="G46" s="1142">
        <f t="shared" ref="G46:G50" si="6">SUM(E46:F46)</f>
        <v>1262600</v>
      </c>
      <c r="H46" s="1689" t="s">
        <v>338</v>
      </c>
    </row>
    <row r="47" spans="1:8" s="281" customFormat="1" ht="55.2" customHeight="1">
      <c r="A47" s="1755"/>
      <c r="B47" s="54" t="s">
        <v>373</v>
      </c>
      <c r="C47" s="6" t="s">
        <v>1001</v>
      </c>
      <c r="D47" s="328"/>
      <c r="E47" s="331">
        <v>13242</v>
      </c>
      <c r="F47" s="639"/>
      <c r="G47" s="356">
        <f t="shared" si="6"/>
        <v>13242</v>
      </c>
      <c r="H47" s="655"/>
    </row>
    <row r="48" spans="1:8" s="281" customFormat="1" ht="15" customHeight="1">
      <c r="A48" s="1755"/>
      <c r="B48" s="54" t="s">
        <v>624</v>
      </c>
      <c r="C48" s="1763" t="s">
        <v>446</v>
      </c>
      <c r="D48" s="327"/>
      <c r="E48" s="326">
        <v>155000</v>
      </c>
      <c r="F48" s="2068"/>
      <c r="G48" s="351">
        <f t="shared" si="6"/>
        <v>155000</v>
      </c>
      <c r="H48" s="656"/>
    </row>
    <row r="49" spans="1:9" s="281" customFormat="1" ht="15" customHeight="1">
      <c r="A49" s="1755"/>
      <c r="B49" s="54" t="s">
        <v>299</v>
      </c>
      <c r="C49" s="1763" t="s">
        <v>300</v>
      </c>
      <c r="D49" s="328"/>
      <c r="E49" s="331">
        <v>18550</v>
      </c>
      <c r="F49" s="639"/>
      <c r="G49" s="356">
        <f t="shared" si="6"/>
        <v>18550</v>
      </c>
      <c r="H49" s="655" t="s">
        <v>371</v>
      </c>
    </row>
    <row r="50" spans="1:9" s="281" customFormat="1" ht="15" customHeight="1">
      <c r="A50" s="1755"/>
      <c r="B50" s="54" t="s">
        <v>301</v>
      </c>
      <c r="C50" s="1763" t="s">
        <v>302</v>
      </c>
      <c r="D50" s="329"/>
      <c r="E50" s="369">
        <f>8700+3008</f>
        <v>11708</v>
      </c>
      <c r="F50" s="1380"/>
      <c r="G50" s="360">
        <f t="shared" si="6"/>
        <v>11708</v>
      </c>
      <c r="H50" s="655" t="s">
        <v>341</v>
      </c>
    </row>
    <row r="51" spans="1:9" s="281" customFormat="1" ht="15" customHeight="1">
      <c r="A51" s="1755" t="s">
        <v>90</v>
      </c>
      <c r="B51" s="60">
        <v>45</v>
      </c>
      <c r="C51" s="1763" t="s">
        <v>37</v>
      </c>
      <c r="D51" s="329"/>
      <c r="E51" s="369">
        <f>SUM(E46:E50)</f>
        <v>1461100</v>
      </c>
      <c r="F51" s="1380">
        <f>SUM(F46:F50)</f>
        <v>0</v>
      </c>
      <c r="G51" s="369">
        <f>SUM(G46:G50)</f>
        <v>1461100</v>
      </c>
      <c r="H51" s="655"/>
    </row>
    <row r="52" spans="1:9" s="281" customFormat="1" ht="14.25" customHeight="1">
      <c r="A52" s="1755"/>
      <c r="B52" s="78"/>
      <c r="C52" s="78"/>
      <c r="D52" s="328"/>
      <c r="E52" s="331"/>
      <c r="F52" s="639"/>
      <c r="G52" s="356"/>
      <c r="H52" s="655"/>
    </row>
    <row r="53" spans="1:9" s="281" customFormat="1" ht="15" customHeight="1">
      <c r="A53" s="1755"/>
      <c r="B53" s="272">
        <v>46</v>
      </c>
      <c r="C53" s="1763" t="s">
        <v>38</v>
      </c>
      <c r="D53" s="328"/>
      <c r="E53" s="331"/>
      <c r="F53" s="639"/>
      <c r="G53" s="386"/>
      <c r="H53" s="791"/>
    </row>
    <row r="54" spans="1:9" s="281" customFormat="1" ht="26.4">
      <c r="A54" s="1755"/>
      <c r="B54" s="54" t="s">
        <v>625</v>
      </c>
      <c r="C54" s="2006" t="s">
        <v>623</v>
      </c>
      <c r="D54" s="80"/>
      <c r="E54" s="331">
        <v>1800</v>
      </c>
      <c r="F54" s="639"/>
      <c r="G54" s="1145">
        <f t="shared" ref="G54:G55" si="7">SUM(E54:F54)</f>
        <v>1800</v>
      </c>
      <c r="H54" s="1693" t="s">
        <v>342</v>
      </c>
    </row>
    <row r="55" spans="1:9" s="281" customFormat="1" ht="40.950000000000003" customHeight="1">
      <c r="A55" s="60" t="s">
        <v>334</v>
      </c>
      <c r="B55" s="54" t="s">
        <v>843</v>
      </c>
      <c r="C55" s="2056" t="s">
        <v>1000</v>
      </c>
      <c r="D55" s="329"/>
      <c r="E55" s="369">
        <v>25000</v>
      </c>
      <c r="F55" s="1380"/>
      <c r="G55" s="360">
        <f t="shared" si="7"/>
        <v>25000</v>
      </c>
      <c r="H55" s="656"/>
    </row>
    <row r="56" spans="1:9" s="281" customFormat="1" ht="15" customHeight="1">
      <c r="A56" s="1755" t="s">
        <v>90</v>
      </c>
      <c r="B56" s="272">
        <v>46</v>
      </c>
      <c r="C56" s="1763" t="s">
        <v>38</v>
      </c>
      <c r="D56" s="329"/>
      <c r="E56" s="369">
        <f>SUM(E54:E55)</f>
        <v>26800</v>
      </c>
      <c r="F56" s="1380">
        <f>SUM(F54:F55)</f>
        <v>0</v>
      </c>
      <c r="G56" s="360">
        <f>SUM(G54:G55)</f>
        <v>26800</v>
      </c>
      <c r="H56" s="655"/>
    </row>
    <row r="57" spans="1:9" s="281" customFormat="1" ht="13.5" customHeight="1">
      <c r="A57" s="1755"/>
      <c r="B57" s="54"/>
      <c r="C57" s="1763"/>
      <c r="D57" s="328"/>
      <c r="E57" s="331"/>
      <c r="F57" s="639"/>
      <c r="G57" s="356"/>
      <c r="H57" s="655"/>
    </row>
    <row r="58" spans="1:9" s="281" customFormat="1" ht="15" customHeight="1">
      <c r="A58" s="1755"/>
      <c r="B58" s="272" t="s">
        <v>257</v>
      </c>
      <c r="C58" s="1763" t="s">
        <v>39</v>
      </c>
      <c r="D58" s="328"/>
      <c r="E58" s="331"/>
      <c r="F58" s="639"/>
      <c r="G58" s="351"/>
      <c r="H58" s="656"/>
    </row>
    <row r="59" spans="1:9" s="281" customFormat="1" ht="26.4">
      <c r="A59" s="1755"/>
      <c r="B59" s="54" t="s">
        <v>626</v>
      </c>
      <c r="C59" s="1763" t="s">
        <v>627</v>
      </c>
      <c r="D59" s="328"/>
      <c r="E59" s="331">
        <f>4000+5000</f>
        <v>9000</v>
      </c>
      <c r="F59" s="639"/>
      <c r="G59" s="386">
        <f t="shared" ref="G59:G60" si="8">SUM(E59:F59)</f>
        <v>9000</v>
      </c>
      <c r="H59" s="791" t="s">
        <v>813</v>
      </c>
      <c r="I59" s="229"/>
    </row>
    <row r="60" spans="1:9" s="281" customFormat="1" ht="30" customHeight="1">
      <c r="A60" s="1755"/>
      <c r="B60" s="54" t="s">
        <v>628</v>
      </c>
      <c r="C60" s="6" t="s">
        <v>629</v>
      </c>
      <c r="D60" s="329"/>
      <c r="E60" s="369">
        <v>20970</v>
      </c>
      <c r="F60" s="1380"/>
      <c r="G60" s="360">
        <f t="shared" si="8"/>
        <v>20970</v>
      </c>
      <c r="H60" s="655"/>
    </row>
    <row r="61" spans="1:9" s="281" customFormat="1" ht="15" customHeight="1">
      <c r="A61" s="1755" t="s">
        <v>90</v>
      </c>
      <c r="B61" s="272" t="s">
        <v>257</v>
      </c>
      <c r="C61" s="1763" t="s">
        <v>39</v>
      </c>
      <c r="D61" s="329"/>
      <c r="E61" s="369">
        <f>SUM(E59:E60)</f>
        <v>29970</v>
      </c>
      <c r="F61" s="1380">
        <f>SUM(F59:F60)</f>
        <v>0</v>
      </c>
      <c r="G61" s="396">
        <f>SUM(G59:G60)</f>
        <v>29970</v>
      </c>
      <c r="H61" s="791"/>
    </row>
    <row r="62" spans="1:9" s="281" customFormat="1" ht="15" customHeight="1">
      <c r="A62" s="1755" t="s">
        <v>90</v>
      </c>
      <c r="B62" s="60">
        <v>60</v>
      </c>
      <c r="C62" s="1763" t="s">
        <v>298</v>
      </c>
      <c r="D62" s="329"/>
      <c r="E62" s="369">
        <f>E61+E56+E51</f>
        <v>1517870</v>
      </c>
      <c r="F62" s="1380">
        <f t="shared" ref="F62:G62" si="9">F61+F56+F51</f>
        <v>0</v>
      </c>
      <c r="G62" s="369">
        <f t="shared" si="9"/>
        <v>1517870</v>
      </c>
      <c r="H62" s="795"/>
    </row>
    <row r="63" spans="1:9" s="281" customFormat="1" ht="15" customHeight="1">
      <c r="A63" s="1755" t="s">
        <v>90</v>
      </c>
      <c r="B63" s="145">
        <v>4.3369999999999997</v>
      </c>
      <c r="C63" s="63" t="s">
        <v>122</v>
      </c>
      <c r="D63" s="289"/>
      <c r="E63" s="290">
        <f>E62</f>
        <v>1517870</v>
      </c>
      <c r="F63" s="1362">
        <f t="shared" ref="F63:G64" si="10">F62</f>
        <v>0</v>
      </c>
      <c r="G63" s="290">
        <f t="shared" si="10"/>
        <v>1517870</v>
      </c>
      <c r="H63" s="655"/>
    </row>
    <row r="64" spans="1:9" s="281" customFormat="1" ht="15" customHeight="1">
      <c r="A64" s="143" t="s">
        <v>90</v>
      </c>
      <c r="B64" s="1889">
        <v>4</v>
      </c>
      <c r="C64" s="236" t="s">
        <v>156</v>
      </c>
      <c r="D64" s="286"/>
      <c r="E64" s="284">
        <f>E63</f>
        <v>1517870</v>
      </c>
      <c r="F64" s="1836">
        <f t="shared" si="10"/>
        <v>0</v>
      </c>
      <c r="G64" s="284">
        <f t="shared" si="10"/>
        <v>1517870</v>
      </c>
      <c r="H64" s="655"/>
    </row>
    <row r="65" spans="1:8" s="281" customFormat="1" ht="15" customHeight="1">
      <c r="A65" s="1755"/>
      <c r="B65" s="69"/>
      <c r="C65" s="1763"/>
      <c r="D65" s="817"/>
      <c r="E65" s="816"/>
      <c r="F65" s="766"/>
      <c r="G65" s="1065"/>
      <c r="H65" s="655"/>
    </row>
    <row r="66" spans="1:8" s="229" customFormat="1" ht="26.4">
      <c r="A66" s="1762"/>
      <c r="B66" s="1887">
        <v>5</v>
      </c>
      <c r="C66" s="1901" t="s">
        <v>229</v>
      </c>
      <c r="D66" s="815"/>
      <c r="E66" s="293"/>
      <c r="F66" s="2067"/>
      <c r="G66" s="364"/>
      <c r="H66" s="1888"/>
    </row>
    <row r="67" spans="1:8" s="281" customFormat="1" ht="14.4" customHeight="1">
      <c r="A67" s="1755"/>
      <c r="B67" s="145">
        <v>5.3369999999999997</v>
      </c>
      <c r="C67" s="76" t="s">
        <v>122</v>
      </c>
      <c r="D67" s="286"/>
      <c r="E67" s="284"/>
      <c r="F67" s="1836"/>
      <c r="G67" s="356"/>
      <c r="H67" s="655"/>
    </row>
    <row r="68" spans="1:8" s="281" customFormat="1" ht="14.4" customHeight="1">
      <c r="A68" s="1755"/>
      <c r="B68" s="60">
        <v>60</v>
      </c>
      <c r="C68" s="945" t="s">
        <v>298</v>
      </c>
      <c r="D68" s="58"/>
      <c r="E68" s="286"/>
      <c r="F68" s="1836"/>
      <c r="G68" s="1145"/>
      <c r="H68" s="1691"/>
    </row>
    <row r="69" spans="1:8" s="281" customFormat="1" ht="14.4" customHeight="1">
      <c r="A69" s="1755"/>
      <c r="B69" s="272" t="s">
        <v>267</v>
      </c>
      <c r="C69" s="945" t="s">
        <v>40</v>
      </c>
      <c r="D69" s="286"/>
      <c r="E69" s="284"/>
      <c r="F69" s="1836"/>
      <c r="G69" s="356"/>
      <c r="H69" s="655"/>
    </row>
    <row r="70" spans="1:8" s="281" customFormat="1" ht="40.950000000000003" customHeight="1">
      <c r="A70" s="1755"/>
      <c r="B70" s="54" t="s">
        <v>630</v>
      </c>
      <c r="C70" s="945" t="s">
        <v>999</v>
      </c>
      <c r="D70" s="77"/>
      <c r="E70" s="290">
        <v>4400</v>
      </c>
      <c r="F70" s="1362"/>
      <c r="G70" s="448">
        <f>SUM(E70:F70)</f>
        <v>4400</v>
      </c>
      <c r="H70" s="1691"/>
    </row>
    <row r="71" spans="1:8" s="281" customFormat="1" ht="14.4" customHeight="1">
      <c r="A71" s="1755" t="s">
        <v>90</v>
      </c>
      <c r="B71" s="272" t="s">
        <v>267</v>
      </c>
      <c r="C71" s="945" t="s">
        <v>40</v>
      </c>
      <c r="D71" s="289"/>
      <c r="E71" s="290">
        <f>SUM(E70:E70)</f>
        <v>4400</v>
      </c>
      <c r="F71" s="1362">
        <f>SUM(F70:F70)</f>
        <v>0</v>
      </c>
      <c r="G71" s="360">
        <f>SUM(G70:G70)</f>
        <v>4400</v>
      </c>
      <c r="H71" s="655"/>
    </row>
    <row r="72" spans="1:8" s="281" customFormat="1" ht="14.4" customHeight="1">
      <c r="A72" s="1755" t="s">
        <v>90</v>
      </c>
      <c r="B72" s="60">
        <v>60</v>
      </c>
      <c r="C72" s="945" t="s">
        <v>298</v>
      </c>
      <c r="D72" s="289"/>
      <c r="E72" s="290">
        <f>E71</f>
        <v>4400</v>
      </c>
      <c r="F72" s="1362">
        <f t="shared" ref="F72:G72" si="11">F71</f>
        <v>0</v>
      </c>
      <c r="G72" s="290">
        <f t="shared" si="11"/>
        <v>4400</v>
      </c>
      <c r="H72" s="655"/>
    </row>
    <row r="73" spans="1:8" s="281" customFormat="1">
      <c r="A73" s="1755"/>
      <c r="B73" s="1383"/>
      <c r="C73" s="1148"/>
      <c r="D73" s="286"/>
      <c r="E73" s="284"/>
      <c r="F73" s="1836"/>
      <c r="G73" s="356"/>
      <c r="H73" s="655"/>
    </row>
    <row r="74" spans="1:8" s="281" customFormat="1" ht="26.4">
      <c r="A74" s="1755"/>
      <c r="B74" s="272" t="s">
        <v>71</v>
      </c>
      <c r="C74" s="1763" t="s">
        <v>175</v>
      </c>
      <c r="D74" s="286"/>
      <c r="E74" s="284"/>
      <c r="F74" s="1836"/>
      <c r="G74" s="356"/>
      <c r="H74" s="655"/>
    </row>
    <row r="75" spans="1:8" s="281" customFormat="1" ht="26.4">
      <c r="A75" s="1755"/>
      <c r="B75" s="1384">
        <v>85</v>
      </c>
      <c r="C75" s="228" t="s">
        <v>756</v>
      </c>
      <c r="D75" s="286"/>
      <c r="E75" s="286"/>
      <c r="F75" s="1836"/>
      <c r="G75" s="356"/>
      <c r="H75" s="655"/>
    </row>
    <row r="76" spans="1:8" s="281" customFormat="1" ht="14.4" customHeight="1">
      <c r="A76" s="1755"/>
      <c r="B76" s="1383" t="s">
        <v>51</v>
      </c>
      <c r="C76" s="228" t="s">
        <v>19</v>
      </c>
      <c r="D76" s="289"/>
      <c r="E76" s="290">
        <v>200000</v>
      </c>
      <c r="F76" s="1362"/>
      <c r="G76" s="360">
        <f>SUM(E76:F76)</f>
        <v>200000</v>
      </c>
      <c r="H76" s="655" t="s">
        <v>900</v>
      </c>
    </row>
    <row r="77" spans="1:8" s="281" customFormat="1" ht="26.4">
      <c r="A77" s="1755" t="s">
        <v>90</v>
      </c>
      <c r="B77" s="272" t="s">
        <v>71</v>
      </c>
      <c r="C77" s="1763" t="s">
        <v>175</v>
      </c>
      <c r="D77" s="289"/>
      <c r="E77" s="290">
        <f>SUM(E76)</f>
        <v>200000</v>
      </c>
      <c r="F77" s="1362">
        <f t="shared" ref="F77:G77" si="12">SUM(F76)</f>
        <v>0</v>
      </c>
      <c r="G77" s="290">
        <f t="shared" si="12"/>
        <v>200000</v>
      </c>
      <c r="H77" s="655"/>
    </row>
    <row r="78" spans="1:8" s="281" customFormat="1">
      <c r="A78" s="1755" t="s">
        <v>90</v>
      </c>
      <c r="B78" s="145">
        <v>5.3369999999999997</v>
      </c>
      <c r="C78" s="76" t="s">
        <v>122</v>
      </c>
      <c r="D78" s="289"/>
      <c r="E78" s="290">
        <f>E72+E77</f>
        <v>204400</v>
      </c>
      <c r="F78" s="1362">
        <f>F72+F77</f>
        <v>0</v>
      </c>
      <c r="G78" s="360">
        <f>G72+G77</f>
        <v>204400</v>
      </c>
      <c r="H78" s="655"/>
    </row>
    <row r="79" spans="1:8" s="229" customFormat="1" ht="26.4">
      <c r="A79" s="1762" t="s">
        <v>90</v>
      </c>
      <c r="B79" s="1887">
        <v>5</v>
      </c>
      <c r="C79" s="2006" t="s">
        <v>229</v>
      </c>
      <c r="D79" s="929"/>
      <c r="E79" s="1101">
        <f t="shared" ref="E79:G79" si="13">SUM(E78)</f>
        <v>204400</v>
      </c>
      <c r="F79" s="1491">
        <f>SUM(F78)</f>
        <v>0</v>
      </c>
      <c r="G79" s="1451">
        <f t="shared" si="13"/>
        <v>204400</v>
      </c>
      <c r="H79" s="1888"/>
    </row>
    <row r="80" spans="1:8" s="281" customFormat="1">
      <c r="A80" s="1755" t="s">
        <v>90</v>
      </c>
      <c r="B80" s="62">
        <v>5054</v>
      </c>
      <c r="C80" s="63" t="s">
        <v>58</v>
      </c>
      <c r="D80" s="289"/>
      <c r="E80" s="290">
        <f>SUM(E79,E64)</f>
        <v>1722270</v>
      </c>
      <c r="F80" s="1362">
        <f>SUM(F79,F64)</f>
        <v>0</v>
      </c>
      <c r="G80" s="360">
        <f>SUM(G79,G64)</f>
        <v>1722270</v>
      </c>
      <c r="H80" s="655"/>
    </row>
    <row r="81" spans="1:8" s="281" customFormat="1" ht="18" customHeight="1">
      <c r="A81" s="1755"/>
      <c r="B81" s="62"/>
      <c r="C81" s="63"/>
      <c r="D81" s="286"/>
      <c r="E81" s="286"/>
      <c r="F81" s="1836"/>
      <c r="G81" s="356"/>
      <c r="H81" s="655"/>
    </row>
    <row r="82" spans="1:8" s="281" customFormat="1" ht="26.4">
      <c r="A82" s="1898" t="s">
        <v>1028</v>
      </c>
      <c r="B82" s="62">
        <v>7475</v>
      </c>
      <c r="C82" s="63" t="s">
        <v>1027</v>
      </c>
      <c r="D82" s="286"/>
      <c r="E82" s="286"/>
      <c r="F82" s="1836"/>
      <c r="G82" s="356"/>
      <c r="H82" s="655"/>
    </row>
    <row r="83" spans="1:8" s="281" customFormat="1">
      <c r="A83" s="1755"/>
      <c r="B83" s="62" t="s">
        <v>789</v>
      </c>
      <c r="C83" s="63" t="s">
        <v>545</v>
      </c>
      <c r="D83" s="286"/>
      <c r="E83" s="286"/>
      <c r="F83" s="1836"/>
      <c r="G83" s="356"/>
      <c r="H83" s="655"/>
    </row>
    <row r="84" spans="1:8" s="281" customFormat="1">
      <c r="A84" s="1755"/>
      <c r="B84" s="60">
        <v>60</v>
      </c>
      <c r="C84" s="1763" t="s">
        <v>791</v>
      </c>
      <c r="D84" s="286"/>
      <c r="E84" s="286"/>
      <c r="F84" s="1836"/>
      <c r="G84" s="356"/>
      <c r="H84" s="655"/>
    </row>
    <row r="85" spans="1:8" s="281" customFormat="1" ht="27" customHeight="1">
      <c r="A85" s="60" t="s">
        <v>334</v>
      </c>
      <c r="B85" s="60" t="s">
        <v>710</v>
      </c>
      <c r="C85" s="2056" t="s">
        <v>1002</v>
      </c>
      <c r="D85" s="286"/>
      <c r="E85" s="284">
        <v>177000</v>
      </c>
      <c r="F85" s="1836"/>
      <c r="G85" s="356">
        <f>SUM(E85:F85)</f>
        <v>177000</v>
      </c>
      <c r="H85" s="655" t="s">
        <v>903</v>
      </c>
    </row>
    <row r="86" spans="1:8" s="281" customFormat="1">
      <c r="A86" s="1755" t="s">
        <v>90</v>
      </c>
      <c r="B86" s="60">
        <v>60</v>
      </c>
      <c r="C86" s="1763" t="s">
        <v>791</v>
      </c>
      <c r="D86" s="291"/>
      <c r="E86" s="287">
        <f t="shared" ref="E86:G86" si="14">E85</f>
        <v>177000</v>
      </c>
      <c r="F86" s="1439">
        <f t="shared" si="14"/>
        <v>0</v>
      </c>
      <c r="G86" s="354">
        <f t="shared" si="14"/>
        <v>177000</v>
      </c>
      <c r="H86" s="655"/>
    </row>
    <row r="87" spans="1:8" s="281" customFormat="1">
      <c r="A87" s="1755" t="s">
        <v>90</v>
      </c>
      <c r="B87" s="62" t="s">
        <v>789</v>
      </c>
      <c r="C87" s="63" t="s">
        <v>545</v>
      </c>
      <c r="D87" s="286"/>
      <c r="E87" s="284">
        <f t="shared" ref="E87" si="15">E85</f>
        <v>177000</v>
      </c>
      <c r="F87" s="1836">
        <f>F85</f>
        <v>0</v>
      </c>
      <c r="G87" s="356">
        <f>G85</f>
        <v>177000</v>
      </c>
      <c r="H87" s="655"/>
    </row>
    <row r="88" spans="1:8" s="281" customFormat="1" ht="26.4">
      <c r="A88" s="143" t="s">
        <v>90</v>
      </c>
      <c r="B88" s="214">
        <v>7475</v>
      </c>
      <c r="C88" s="63" t="s">
        <v>1027</v>
      </c>
      <c r="D88" s="286"/>
      <c r="E88" s="284">
        <f t="shared" ref="E88:G88" si="16">E87</f>
        <v>177000</v>
      </c>
      <c r="F88" s="1836">
        <f>F87</f>
        <v>0</v>
      </c>
      <c r="G88" s="356">
        <f t="shared" si="16"/>
        <v>177000</v>
      </c>
      <c r="H88" s="655"/>
    </row>
    <row r="89" spans="1:8" s="281" customFormat="1">
      <c r="A89" s="70" t="s">
        <v>90</v>
      </c>
      <c r="B89" s="71"/>
      <c r="C89" s="72" t="s">
        <v>36</v>
      </c>
      <c r="D89" s="291"/>
      <c r="E89" s="287">
        <f>E80+E88</f>
        <v>1899270</v>
      </c>
      <c r="F89" s="1439">
        <f t="shared" ref="F89:G89" si="17">F80+F88</f>
        <v>0</v>
      </c>
      <c r="G89" s="287">
        <f t="shared" si="17"/>
        <v>1899270</v>
      </c>
      <c r="H89" s="655"/>
    </row>
    <row r="90" spans="1:8" s="281" customFormat="1" ht="15.45" customHeight="1">
      <c r="A90" s="70" t="s">
        <v>90</v>
      </c>
      <c r="B90" s="71"/>
      <c r="C90" s="72" t="s">
        <v>91</v>
      </c>
      <c r="D90" s="289"/>
      <c r="E90" s="290">
        <f>E89+E38</f>
        <v>1984697</v>
      </c>
      <c r="F90" s="1362">
        <f>F89+F38</f>
        <v>0</v>
      </c>
      <c r="G90" s="360">
        <f>G89+G38</f>
        <v>1984697</v>
      </c>
      <c r="H90" s="655"/>
    </row>
    <row r="91" spans="1:8">
      <c r="A91" s="643"/>
      <c r="B91" s="1763"/>
      <c r="C91" s="1763"/>
      <c r="D91" s="1763"/>
      <c r="E91" s="1763"/>
      <c r="F91" s="1462"/>
      <c r="G91" s="1462"/>
      <c r="H91" s="786"/>
    </row>
    <row r="92" spans="1:8" ht="53.4" customHeight="1">
      <c r="A92" s="1190"/>
      <c r="B92" s="1814">
        <v>5054</v>
      </c>
      <c r="C92" s="1954" t="s">
        <v>825</v>
      </c>
      <c r="D92" s="236"/>
      <c r="E92" s="1886">
        <v>200000</v>
      </c>
      <c r="F92" s="1886"/>
      <c r="G92" s="360">
        <f>SUM(E92:F92)</f>
        <v>200000</v>
      </c>
      <c r="H92" s="786"/>
    </row>
    <row r="93" spans="1:8" ht="15" customHeight="1">
      <c r="A93" s="643" t="s">
        <v>334</v>
      </c>
      <c r="B93" s="273" t="s">
        <v>796</v>
      </c>
      <c r="C93" s="1763"/>
      <c r="D93" s="1763"/>
      <c r="E93" s="1763"/>
      <c r="F93" s="1474"/>
      <c r="G93" s="1474"/>
      <c r="H93" s="786"/>
    </row>
    <row r="94" spans="1:8" ht="15.45" customHeight="1">
      <c r="A94" s="1762" t="s">
        <v>336</v>
      </c>
      <c r="B94" s="15"/>
      <c r="C94" s="63"/>
      <c r="D94" s="58"/>
      <c r="E94" s="284"/>
      <c r="F94" s="58"/>
      <c r="G94" s="58"/>
      <c r="H94" s="786"/>
    </row>
    <row r="95" spans="1:8" ht="15.45" customHeight="1">
      <c r="A95" s="1686" t="s">
        <v>330</v>
      </c>
      <c r="B95" s="15" t="s">
        <v>943</v>
      </c>
      <c r="C95" s="63"/>
      <c r="D95" s="58"/>
      <c r="E95" s="284"/>
      <c r="F95" s="58"/>
      <c r="G95" s="58"/>
      <c r="H95" s="786"/>
    </row>
    <row r="96" spans="1:8" ht="15.45" customHeight="1">
      <c r="A96" s="1686" t="s">
        <v>332</v>
      </c>
      <c r="B96" s="2227" t="s">
        <v>997</v>
      </c>
      <c r="C96" s="2227"/>
      <c r="D96" s="2227"/>
      <c r="E96" s="2227"/>
      <c r="F96" s="2227"/>
      <c r="G96" s="2227"/>
      <c r="H96" s="786"/>
    </row>
    <row r="97" spans="1:8" ht="30" customHeight="1">
      <c r="A97" s="1686" t="s">
        <v>340</v>
      </c>
      <c r="B97" s="2227" t="s">
        <v>1070</v>
      </c>
      <c r="C97" s="2227"/>
      <c r="D97" s="2227"/>
      <c r="E97" s="2227"/>
      <c r="F97" s="2227"/>
      <c r="G97" s="2227"/>
      <c r="H97" s="786"/>
    </row>
    <row r="98" spans="1:8" ht="15.45" customHeight="1">
      <c r="A98" s="1686" t="s">
        <v>338</v>
      </c>
      <c r="B98" s="2227" t="s">
        <v>842</v>
      </c>
      <c r="C98" s="2227"/>
      <c r="D98" s="2227"/>
      <c r="E98" s="2227"/>
      <c r="F98" s="2227"/>
      <c r="G98" s="2227"/>
      <c r="H98" s="786"/>
    </row>
    <row r="99" spans="1:8" ht="15.45" customHeight="1">
      <c r="A99" s="1686" t="s">
        <v>371</v>
      </c>
      <c r="B99" s="2227" t="s">
        <v>840</v>
      </c>
      <c r="C99" s="2227"/>
      <c r="D99" s="2227"/>
      <c r="E99" s="2227"/>
      <c r="F99" s="2227"/>
      <c r="G99" s="2227"/>
      <c r="H99" s="786"/>
    </row>
    <row r="100" spans="1:8" ht="42" customHeight="1">
      <c r="A100" s="1686" t="s">
        <v>341</v>
      </c>
      <c r="B100" s="2227" t="s">
        <v>1058</v>
      </c>
      <c r="C100" s="2227"/>
      <c r="D100" s="2227"/>
      <c r="E100" s="2227"/>
      <c r="F100" s="2227"/>
      <c r="G100" s="2227"/>
      <c r="H100" s="786"/>
    </row>
    <row r="101" spans="1:8" s="779" customFormat="1" ht="15.45" customHeight="1">
      <c r="A101" s="2041" t="s">
        <v>342</v>
      </c>
      <c r="B101" s="779" t="s">
        <v>996</v>
      </c>
      <c r="C101" s="2042"/>
      <c r="D101" s="2043"/>
      <c r="E101" s="495"/>
      <c r="F101" s="2043"/>
      <c r="G101" s="2043"/>
      <c r="H101" s="2044"/>
    </row>
    <row r="102" spans="1:8" ht="15.45" customHeight="1">
      <c r="A102" s="1686" t="s">
        <v>813</v>
      </c>
      <c r="B102" s="15" t="s">
        <v>998</v>
      </c>
      <c r="C102" s="63"/>
      <c r="D102" s="58"/>
      <c r="E102" s="284"/>
      <c r="F102" s="58"/>
      <c r="G102" s="58"/>
      <c r="H102" s="786"/>
    </row>
    <row r="103" spans="1:8" ht="15.45" customHeight="1">
      <c r="A103" s="1686"/>
      <c r="B103" s="15" t="s">
        <v>944</v>
      </c>
      <c r="C103" s="63"/>
      <c r="D103" s="58"/>
      <c r="E103" s="284"/>
      <c r="F103" s="58"/>
      <c r="G103" s="58"/>
      <c r="H103" s="786"/>
    </row>
    <row r="104" spans="1:8" ht="15.45" customHeight="1">
      <c r="A104" s="1686" t="s">
        <v>900</v>
      </c>
      <c r="B104" s="2227" t="s">
        <v>844</v>
      </c>
      <c r="C104" s="2227"/>
      <c r="D104" s="2227"/>
      <c r="E104" s="2227"/>
      <c r="F104" s="2227"/>
      <c r="G104" s="2227"/>
      <c r="H104" s="786"/>
    </row>
    <row r="105" spans="1:8" ht="15.6" customHeight="1">
      <c r="A105" s="643" t="s">
        <v>903</v>
      </c>
      <c r="B105" s="2227" t="s">
        <v>1071</v>
      </c>
      <c r="C105" s="2227"/>
      <c r="D105" s="2227"/>
      <c r="E105" s="2227"/>
      <c r="F105" s="2227"/>
      <c r="G105" s="2227"/>
      <c r="H105" s="786"/>
    </row>
    <row r="106" spans="1:8" ht="15" customHeight="1">
      <c r="A106" s="643"/>
      <c r="B106" s="15"/>
      <c r="C106" s="15"/>
      <c r="D106" s="15"/>
      <c r="E106" s="15"/>
      <c r="H106" s="786"/>
    </row>
    <row r="107" spans="1:8" ht="42.6" customHeight="1">
      <c r="A107" s="643"/>
      <c r="B107" s="2227"/>
      <c r="C107" s="2227"/>
      <c r="D107" s="2227"/>
      <c r="E107" s="2227"/>
      <c r="F107" s="2227"/>
      <c r="G107" s="2227"/>
      <c r="H107" s="786"/>
    </row>
    <row r="108" spans="1:8" ht="15" customHeight="1">
      <c r="A108" s="643"/>
      <c r="B108" s="15"/>
      <c r="C108" s="15"/>
      <c r="D108" s="15"/>
      <c r="E108" s="15"/>
      <c r="H108" s="786"/>
    </row>
    <row r="109" spans="1:8" ht="15" customHeight="1">
      <c r="A109" s="643"/>
      <c r="B109" s="2227"/>
      <c r="C109" s="2227"/>
      <c r="D109" s="2227"/>
      <c r="E109" s="2227"/>
      <c r="F109" s="2227"/>
      <c r="G109" s="2227"/>
      <c r="H109" s="786"/>
    </row>
    <row r="110" spans="1:8">
      <c r="A110" s="1755"/>
      <c r="B110" s="31"/>
      <c r="C110" s="2227"/>
      <c r="D110" s="2227"/>
      <c r="E110" s="2227"/>
      <c r="F110" s="2227"/>
      <c r="G110" s="2227"/>
      <c r="H110" s="2227"/>
    </row>
    <row r="111" spans="1:8">
      <c r="A111" s="1755"/>
      <c r="B111" s="60"/>
      <c r="C111" s="1763"/>
      <c r="D111" s="608"/>
      <c r="E111" s="328"/>
      <c r="F111" s="284"/>
      <c r="G111" s="286"/>
      <c r="H111" s="785"/>
    </row>
    <row r="112" spans="1:8">
      <c r="D112" s="247"/>
      <c r="E112" s="247"/>
      <c r="F112" s="247"/>
      <c r="G112" s="247"/>
      <c r="H112" s="787"/>
    </row>
    <row r="113" spans="1:8">
      <c r="C113" s="89"/>
      <c r="D113" s="244"/>
      <c r="E113" s="244"/>
      <c r="F113" s="2132"/>
      <c r="G113" s="244"/>
      <c r="H113" s="243"/>
    </row>
    <row r="114" spans="1:8">
      <c r="D114" s="64"/>
      <c r="E114" s="78"/>
      <c r="F114" s="493"/>
      <c r="G114" s="64"/>
      <c r="H114" s="1597"/>
    </row>
    <row r="115" spans="1:8">
      <c r="C115" s="89"/>
      <c r="D115" s="2126"/>
      <c r="E115" s="623"/>
      <c r="F115" s="2126"/>
      <c r="G115" s="623"/>
      <c r="H115" s="623"/>
    </row>
    <row r="116" spans="1:8">
      <c r="C116" s="89"/>
      <c r="D116" s="64"/>
      <c r="E116" s="590"/>
      <c r="F116" s="493"/>
      <c r="G116" s="590"/>
      <c r="H116" s="1597"/>
    </row>
    <row r="117" spans="1:8">
      <c r="D117" s="64"/>
      <c r="E117" s="64"/>
      <c r="F117" s="78"/>
      <c r="G117" s="78"/>
      <c r="H117" s="1598"/>
    </row>
    <row r="118" spans="1:8">
      <c r="D118" s="64"/>
      <c r="E118" s="64"/>
      <c r="F118" s="78"/>
      <c r="G118" s="78"/>
      <c r="H118" s="1598"/>
    </row>
    <row r="122" spans="1:8">
      <c r="D122" s="144"/>
      <c r="E122" s="144"/>
      <c r="F122" s="144"/>
      <c r="G122" s="144"/>
      <c r="H122" s="223"/>
    </row>
    <row r="123" spans="1:8">
      <c r="F123" s="16"/>
      <c r="G123" s="16"/>
      <c r="H123" s="223"/>
    </row>
    <row r="124" spans="1:8">
      <c r="F124" s="16"/>
      <c r="G124" s="16"/>
      <c r="H124" s="223"/>
    </row>
    <row r="125" spans="1:8">
      <c r="F125" s="16"/>
      <c r="G125" s="16"/>
      <c r="H125" s="223"/>
    </row>
    <row r="126" spans="1:8" s="82" customFormat="1">
      <c r="A126" s="1762"/>
      <c r="B126" s="89"/>
      <c r="C126" s="78"/>
      <c r="D126" s="16"/>
      <c r="E126" s="16"/>
      <c r="F126" s="16"/>
      <c r="G126" s="16"/>
      <c r="H126" s="223"/>
    </row>
    <row r="127" spans="1:8" s="82" customFormat="1">
      <c r="A127" s="1762"/>
      <c r="B127" s="89"/>
      <c r="C127" s="78"/>
      <c r="D127" s="16"/>
      <c r="E127" s="16"/>
      <c r="F127" s="16"/>
      <c r="G127" s="16"/>
      <c r="H127" s="223"/>
    </row>
    <row r="128" spans="1:8" s="82" customFormat="1">
      <c r="A128" s="1762"/>
      <c r="B128" s="89"/>
      <c r="C128" s="78"/>
      <c r="D128" s="16"/>
      <c r="E128" s="16"/>
      <c r="F128" s="16"/>
      <c r="G128" s="16"/>
      <c r="H128" s="223"/>
    </row>
    <row r="129" spans="1:8" s="82" customFormat="1">
      <c r="A129" s="1762"/>
      <c r="B129" s="89"/>
      <c r="C129" s="78"/>
      <c r="H129" s="788"/>
    </row>
    <row r="130" spans="1:8" s="82" customFormat="1">
      <c r="A130" s="1762"/>
      <c r="B130" s="78"/>
      <c r="C130" s="64"/>
      <c r="D130" s="16"/>
      <c r="E130" s="16"/>
      <c r="F130" s="16"/>
      <c r="G130" s="16"/>
      <c r="H130" s="223"/>
    </row>
    <row r="131" spans="1:8" s="82" customFormat="1">
      <c r="A131" s="1762"/>
      <c r="B131" s="78"/>
      <c r="C131" s="64"/>
      <c r="D131" s="16"/>
      <c r="E131" s="16"/>
      <c r="F131" s="16"/>
      <c r="G131" s="16"/>
      <c r="H131" s="223"/>
    </row>
    <row r="132" spans="1:8" s="82" customFormat="1">
      <c r="A132" s="1762"/>
      <c r="B132" s="78"/>
      <c r="C132" s="64"/>
      <c r="D132" s="16"/>
      <c r="E132" s="15"/>
      <c r="F132" s="15"/>
      <c r="G132" s="16"/>
      <c r="H132" s="223"/>
    </row>
    <row r="133" spans="1:8" s="82" customFormat="1">
      <c r="A133" s="1762"/>
      <c r="B133" s="78"/>
      <c r="C133" s="64"/>
      <c r="D133" s="16"/>
      <c r="E133" s="15"/>
      <c r="F133" s="15"/>
      <c r="G133" s="16"/>
      <c r="H133" s="223"/>
    </row>
    <row r="134" spans="1:8" s="82" customFormat="1">
      <c r="A134" s="1762"/>
      <c r="B134" s="78"/>
      <c r="C134" s="64"/>
      <c r="D134" s="16"/>
      <c r="E134" s="15"/>
      <c r="F134" s="15"/>
      <c r="G134" s="16"/>
      <c r="H134" s="223"/>
    </row>
    <row r="135" spans="1:8">
      <c r="B135" s="78"/>
      <c r="C135" s="64"/>
      <c r="E135" s="15"/>
      <c r="G135" s="16"/>
      <c r="H135" s="223"/>
    </row>
    <row r="138" spans="1:8">
      <c r="A138" s="1762" t="s">
        <v>328</v>
      </c>
    </row>
  </sheetData>
  <autoFilter ref="A14:H134">
    <filterColumn colId="7"/>
  </autoFilter>
  <mergeCells count="15">
    <mergeCell ref="A1:G1"/>
    <mergeCell ref="A2:G2"/>
    <mergeCell ref="A3:G3"/>
    <mergeCell ref="B4:G4"/>
    <mergeCell ref="C110:H110"/>
    <mergeCell ref="B13:G13"/>
    <mergeCell ref="B105:G105"/>
    <mergeCell ref="B107:G107"/>
    <mergeCell ref="B109:G109"/>
    <mergeCell ref="B98:G98"/>
    <mergeCell ref="B96:G96"/>
    <mergeCell ref="B97:G97"/>
    <mergeCell ref="B104:G104"/>
    <mergeCell ref="B100:G100"/>
    <mergeCell ref="B99:G99"/>
  </mergeCells>
  <printOptions horizontalCentered="1"/>
  <pageMargins left="0.78740157480314965" right="0.78740157480314965" top="0.78740157480314965" bottom="4.1338582677165361" header="0.51181102362204722" footer="3.5433070866141736"/>
  <pageSetup paperSize="9" scale="95" firstPageNumber="49" orientation="portrait" blackAndWhite="1" useFirstPageNumber="1" r:id="rId1"/>
  <headerFooter alignWithMargins="0">
    <oddHeader xml:space="preserve">&amp;C   </oddHeader>
    <oddFooter>&amp;C&amp;"Times New Roman,Bold" &amp;[52</oddFooter>
  </headerFooter>
  <rowBreaks count="1" manualBreakCount="1">
    <brk id="65" max="9" man="1"/>
  </rowBreaks>
  <legacyDrawing r:id="rId2"/>
</worksheet>
</file>

<file path=xl/worksheets/sheet31.xml><?xml version="1.0" encoding="utf-8"?>
<worksheet xmlns="http://schemas.openxmlformats.org/spreadsheetml/2006/main" xmlns:r="http://schemas.openxmlformats.org/officeDocument/2006/relationships">
  <sheetPr syncVertical="1" syncRef="A1" transitionEvaluation="1" codeName="Sheet28">
    <tabColor rgb="FFFFFF00"/>
  </sheetPr>
  <dimension ref="A1:M256"/>
  <sheetViews>
    <sheetView view="pageBreakPreview" zoomScaleNormal="160" zoomScaleSheetLayoutView="100" workbookViewId="0">
      <selection activeCell="I1" sqref="I1:AC1048576"/>
    </sheetView>
  </sheetViews>
  <sheetFormatPr defaultColWidth="11" defaultRowHeight="13.2"/>
  <cols>
    <col min="1" max="1" width="6.88671875" style="96" customWidth="1"/>
    <col min="2" max="2" width="8.6640625" style="221" customWidth="1"/>
    <col min="3" max="3" width="32.6640625" style="218" customWidth="1"/>
    <col min="4" max="4" width="10.5546875" style="106" customWidth="1"/>
    <col min="5" max="5" width="9.44140625" style="106" customWidth="1"/>
    <col min="6" max="6" width="10" style="91" customWidth="1"/>
    <col min="7" max="7" width="9.6640625" style="91" customWidth="1"/>
    <col min="8" max="8" width="3" style="91" customWidth="1"/>
    <col min="9" max="13" width="11" style="133"/>
    <col min="14" max="16384" width="11" style="91"/>
  </cols>
  <sheetData>
    <row r="1" spans="1:13" ht="13.35" customHeight="1">
      <c r="A1" s="2186" t="s">
        <v>43</v>
      </c>
      <c r="B1" s="2186"/>
      <c r="C1" s="2186"/>
      <c r="D1" s="2186"/>
      <c r="E1" s="2186"/>
      <c r="F1" s="2186"/>
      <c r="G1" s="2186"/>
      <c r="H1" s="2112"/>
      <c r="I1" s="91"/>
      <c r="J1" s="91"/>
      <c r="K1" s="91"/>
      <c r="L1" s="91"/>
      <c r="M1" s="91"/>
    </row>
    <row r="2" spans="1:13" ht="13.35" customHeight="1">
      <c r="A2" s="2186" t="s">
        <v>44</v>
      </c>
      <c r="B2" s="2186"/>
      <c r="C2" s="2186"/>
      <c r="D2" s="2186"/>
      <c r="E2" s="2186"/>
      <c r="F2" s="2186"/>
      <c r="G2" s="2186"/>
      <c r="H2" s="2112"/>
      <c r="I2" s="91"/>
      <c r="J2" s="91"/>
      <c r="K2" s="91"/>
      <c r="L2" s="91"/>
      <c r="M2" s="91"/>
    </row>
    <row r="3" spans="1:13" ht="13.35" customHeight="1">
      <c r="A3" s="2173" t="s">
        <v>757</v>
      </c>
      <c r="B3" s="2173"/>
      <c r="C3" s="2173"/>
      <c r="D3" s="2173"/>
      <c r="E3" s="2173"/>
      <c r="F3" s="2173"/>
      <c r="G3" s="2173"/>
      <c r="H3" s="2106"/>
      <c r="I3" s="91"/>
      <c r="J3" s="91"/>
      <c r="K3" s="91"/>
      <c r="L3" s="91"/>
      <c r="M3" s="91"/>
    </row>
    <row r="4" spans="1:13" ht="13.8">
      <c r="A4" s="37"/>
      <c r="B4" s="2107"/>
      <c r="C4" s="2107"/>
      <c r="D4" s="2107"/>
      <c r="E4" s="2107"/>
      <c r="F4" s="2107"/>
      <c r="G4" s="2107"/>
      <c r="H4" s="2107"/>
      <c r="I4" s="91"/>
      <c r="J4" s="91"/>
      <c r="K4" s="91"/>
      <c r="L4" s="91"/>
      <c r="M4" s="91"/>
    </row>
    <row r="5" spans="1:13" ht="13.35" customHeight="1">
      <c r="A5" s="37"/>
      <c r="B5" s="33"/>
      <c r="C5" s="33"/>
      <c r="D5" s="39"/>
      <c r="E5" s="40" t="s">
        <v>28</v>
      </c>
      <c r="F5" s="40" t="s">
        <v>29</v>
      </c>
      <c r="G5" s="40" t="s">
        <v>167</v>
      </c>
      <c r="H5" s="36"/>
    </row>
    <row r="6" spans="1:13" ht="13.35" customHeight="1">
      <c r="A6" s="37"/>
      <c r="B6" s="45" t="s">
        <v>30</v>
      </c>
      <c r="C6" s="33" t="s">
        <v>31</v>
      </c>
      <c r="D6" s="42" t="s">
        <v>91</v>
      </c>
      <c r="E6" s="35">
        <v>2774367</v>
      </c>
      <c r="F6" s="35">
        <v>4554127</v>
      </c>
      <c r="G6" s="35">
        <f>SUM(E6:F6)</f>
        <v>7328494</v>
      </c>
      <c r="H6" s="35"/>
    </row>
    <row r="7" spans="1:13" ht="12.6" customHeight="1">
      <c r="A7" s="37"/>
      <c r="B7" s="45" t="s">
        <v>32</v>
      </c>
      <c r="C7" s="43" t="s">
        <v>33</v>
      </c>
      <c r="D7" s="44"/>
      <c r="E7" s="36"/>
      <c r="F7" s="36"/>
      <c r="G7" s="36"/>
      <c r="H7" s="36"/>
    </row>
    <row r="8" spans="1:13">
      <c r="A8" s="37"/>
      <c r="B8" s="41"/>
      <c r="C8" s="43" t="s">
        <v>163</v>
      </c>
      <c r="D8" s="44" t="s">
        <v>91</v>
      </c>
      <c r="E8" s="36">
        <f>G37</f>
        <v>361050</v>
      </c>
      <c r="F8" s="625">
        <f>G125</f>
        <v>388241</v>
      </c>
      <c r="G8" s="36">
        <f>SUM(E8:F8)</f>
        <v>749291</v>
      </c>
      <c r="H8" s="36"/>
    </row>
    <row r="9" spans="1:13" ht="14.4" customHeight="1">
      <c r="A9" s="37"/>
      <c r="B9" s="45" t="s">
        <v>90</v>
      </c>
      <c r="C9" s="2113" t="s">
        <v>47</v>
      </c>
      <c r="D9" s="46" t="s">
        <v>91</v>
      </c>
      <c r="E9" s="47">
        <f>SUM(E6:E8)</f>
        <v>3135417</v>
      </c>
      <c r="F9" s="47">
        <f>SUM(F6:F8)</f>
        <v>4942368</v>
      </c>
      <c r="G9" s="47">
        <f>SUM(E9:F9)</f>
        <v>8077785</v>
      </c>
      <c r="H9" s="35"/>
    </row>
    <row r="10" spans="1:13">
      <c r="A10" s="37"/>
      <c r="B10" s="41"/>
      <c r="C10" s="33"/>
      <c r="D10" s="34"/>
      <c r="E10" s="34"/>
      <c r="F10" s="42"/>
      <c r="G10" s="34"/>
      <c r="H10" s="34"/>
    </row>
    <row r="11" spans="1:13" ht="13.35" customHeight="1">
      <c r="A11" s="37"/>
      <c r="B11" s="45" t="s">
        <v>48</v>
      </c>
      <c r="C11" s="33" t="s">
        <v>49</v>
      </c>
      <c r="D11" s="33"/>
      <c r="E11" s="33"/>
      <c r="F11" s="48"/>
      <c r="G11" s="33"/>
      <c r="H11" s="33"/>
    </row>
    <row r="12" spans="1:13" s="1" customFormat="1">
      <c r="A12" s="35"/>
      <c r="B12" s="636"/>
      <c r="C12" s="636"/>
      <c r="D12" s="636"/>
      <c r="E12" s="636"/>
      <c r="F12" s="636"/>
      <c r="G12" s="636"/>
      <c r="H12" s="636"/>
    </row>
    <row r="13" spans="1:13" s="1" customFormat="1" ht="13.8" thickBot="1">
      <c r="A13" s="49"/>
      <c r="B13" s="2108"/>
      <c r="C13" s="2108"/>
      <c r="D13" s="2108"/>
      <c r="E13" s="2108"/>
      <c r="F13" s="2108"/>
      <c r="G13" s="2108" t="s">
        <v>155</v>
      </c>
      <c r="H13" s="636"/>
    </row>
    <row r="14" spans="1:13" s="1" customFormat="1" ht="14.4" thickTop="1" thickBot="1">
      <c r="A14" s="49"/>
      <c r="B14" s="282"/>
      <c r="C14" s="282" t="s">
        <v>50</v>
      </c>
      <c r="D14" s="282"/>
      <c r="E14" s="282"/>
      <c r="F14" s="282"/>
      <c r="G14" s="50" t="s">
        <v>167</v>
      </c>
      <c r="H14" s="36"/>
    </row>
    <row r="15" spans="1:13" ht="15" customHeight="1" thickTop="1">
      <c r="A15" s="2111"/>
      <c r="B15" s="109"/>
      <c r="C15" s="137" t="s">
        <v>94</v>
      </c>
      <c r="D15" s="98"/>
      <c r="E15" s="815"/>
      <c r="F15" s="815"/>
      <c r="G15" s="98"/>
      <c r="H15" s="98"/>
      <c r="I15" s="91"/>
      <c r="J15" s="91"/>
      <c r="K15" s="91"/>
      <c r="L15" s="91"/>
      <c r="M15" s="91"/>
    </row>
    <row r="16" spans="1:13" s="82" customFormat="1" ht="15" customHeight="1">
      <c r="A16" s="2109" t="s">
        <v>95</v>
      </c>
      <c r="B16" s="193">
        <v>2216</v>
      </c>
      <c r="C16" s="169" t="s">
        <v>261</v>
      </c>
      <c r="D16" s="187"/>
      <c r="E16" s="865"/>
      <c r="F16" s="865"/>
      <c r="G16" s="187"/>
      <c r="H16" s="187"/>
    </row>
    <row r="17" spans="1:13" s="82" customFormat="1" ht="15" customHeight="1">
      <c r="A17" s="212"/>
      <c r="B17" s="1078">
        <v>3</v>
      </c>
      <c r="C17" s="170" t="s">
        <v>561</v>
      </c>
      <c r="D17" s="187"/>
      <c r="E17" s="865"/>
      <c r="F17" s="865"/>
      <c r="G17" s="187"/>
      <c r="H17" s="187"/>
    </row>
    <row r="18" spans="1:13" s="82" customFormat="1" ht="15" customHeight="1">
      <c r="A18" s="212"/>
      <c r="B18" s="145">
        <v>3.8</v>
      </c>
      <c r="C18" s="169" t="s">
        <v>42</v>
      </c>
      <c r="D18" s="328"/>
      <c r="E18" s="331"/>
      <c r="F18" s="328"/>
      <c r="G18" s="286"/>
      <c r="H18" s="286"/>
    </row>
    <row r="19" spans="1:13" s="82" customFormat="1" ht="15" customHeight="1">
      <c r="A19" s="212"/>
      <c r="B19" s="93">
        <v>35</v>
      </c>
      <c r="C19" s="1760" t="s">
        <v>166</v>
      </c>
      <c r="D19" s="286"/>
      <c r="E19" s="284"/>
      <c r="F19" s="1836"/>
      <c r="G19" s="286"/>
      <c r="H19" s="286"/>
    </row>
    <row r="20" spans="1:13" s="82" customFormat="1" ht="15" customHeight="1">
      <c r="A20" s="212"/>
      <c r="B20" s="93" t="s">
        <v>631</v>
      </c>
      <c r="C20" s="1374" t="s">
        <v>632</v>
      </c>
      <c r="D20" s="286"/>
      <c r="E20" s="284">
        <v>100000</v>
      </c>
      <c r="F20" s="1836"/>
      <c r="G20" s="284">
        <f t="shared" ref="G20:G21" si="0">SUM(E20:F20)</f>
        <v>100000</v>
      </c>
      <c r="H20" s="286"/>
    </row>
    <row r="21" spans="1:13" s="82" customFormat="1" ht="15" customHeight="1">
      <c r="A21" s="212"/>
      <c r="B21" s="93" t="s">
        <v>633</v>
      </c>
      <c r="C21" s="1374" t="s">
        <v>634</v>
      </c>
      <c r="D21" s="289"/>
      <c r="E21" s="290">
        <v>261000</v>
      </c>
      <c r="F21" s="1362"/>
      <c r="G21" s="290">
        <f t="shared" si="0"/>
        <v>261000</v>
      </c>
      <c r="H21" s="284"/>
    </row>
    <row r="22" spans="1:13" s="82" customFormat="1" ht="15" customHeight="1">
      <c r="A22" s="2109" t="s">
        <v>90</v>
      </c>
      <c r="B22" s="93">
        <v>35</v>
      </c>
      <c r="C22" s="1760" t="s">
        <v>166</v>
      </c>
      <c r="D22" s="289"/>
      <c r="E22" s="290">
        <f>SUM(E20:E21)</f>
        <v>361000</v>
      </c>
      <c r="F22" s="1362">
        <f>SUM(F20:F21)</f>
        <v>0</v>
      </c>
      <c r="G22" s="290">
        <f>SUM(G20:G21)</f>
        <v>361000</v>
      </c>
      <c r="H22" s="284"/>
    </row>
    <row r="23" spans="1:13" ht="15" customHeight="1">
      <c r="A23" s="2109" t="s">
        <v>90</v>
      </c>
      <c r="B23" s="145">
        <v>3.8</v>
      </c>
      <c r="C23" s="169" t="s">
        <v>42</v>
      </c>
      <c r="D23" s="191"/>
      <c r="E23" s="1101">
        <f>E22</f>
        <v>361000</v>
      </c>
      <c r="F23" s="1491">
        <f t="shared" ref="F23:G24" si="1">F22</f>
        <v>0</v>
      </c>
      <c r="G23" s="1101">
        <f t="shared" si="1"/>
        <v>361000</v>
      </c>
      <c r="H23" s="98"/>
      <c r="I23" s="91"/>
      <c r="J23" s="91"/>
      <c r="K23" s="91"/>
      <c r="L23" s="91"/>
      <c r="M23" s="91"/>
    </row>
    <row r="24" spans="1:13" ht="15" customHeight="1">
      <c r="A24" s="2109" t="s">
        <v>90</v>
      </c>
      <c r="B24" s="1078">
        <v>3</v>
      </c>
      <c r="C24" s="170" t="s">
        <v>561</v>
      </c>
      <c r="D24" s="191"/>
      <c r="E24" s="1101">
        <f>E23</f>
        <v>361000</v>
      </c>
      <c r="F24" s="1491">
        <f t="shared" si="1"/>
        <v>0</v>
      </c>
      <c r="G24" s="1101">
        <f t="shared" si="1"/>
        <v>361000</v>
      </c>
      <c r="H24" s="98"/>
      <c r="I24" s="91"/>
      <c r="J24" s="91"/>
      <c r="K24" s="91"/>
      <c r="L24" s="91"/>
      <c r="M24" s="91"/>
    </row>
    <row r="25" spans="1:13" ht="15" customHeight="1">
      <c r="A25" s="2109" t="s">
        <v>90</v>
      </c>
      <c r="B25" s="193">
        <v>2216</v>
      </c>
      <c r="C25" s="169" t="s">
        <v>261</v>
      </c>
      <c r="D25" s="191"/>
      <c r="E25" s="1101">
        <f t="shared" ref="E25" si="2">E24</f>
        <v>361000</v>
      </c>
      <c r="F25" s="1491">
        <f t="shared" ref="F25:G25" si="3">F24</f>
        <v>0</v>
      </c>
      <c r="G25" s="1101">
        <f t="shared" si="3"/>
        <v>361000</v>
      </c>
      <c r="H25" s="98"/>
      <c r="I25" s="91"/>
      <c r="J25" s="91"/>
      <c r="K25" s="91"/>
      <c r="L25" s="91"/>
      <c r="M25" s="91"/>
    </row>
    <row r="26" spans="1:13" ht="14.4" customHeight="1">
      <c r="A26" s="2109"/>
      <c r="B26" s="193"/>
      <c r="C26" s="169"/>
      <c r="D26" s="286"/>
      <c r="E26" s="284"/>
      <c r="F26" s="1836"/>
      <c r="G26" s="284"/>
      <c r="H26" s="284"/>
      <c r="I26" s="91"/>
      <c r="J26" s="91"/>
      <c r="K26" s="91"/>
      <c r="L26" s="91"/>
      <c r="M26" s="91"/>
    </row>
    <row r="27" spans="1:13" ht="26.4">
      <c r="A27" s="2109" t="s">
        <v>95</v>
      </c>
      <c r="B27" s="100">
        <v>2501</v>
      </c>
      <c r="C27" s="101" t="s">
        <v>635</v>
      </c>
      <c r="D27" s="286"/>
      <c r="E27" s="284"/>
      <c r="F27" s="1836"/>
      <c r="G27" s="284"/>
      <c r="H27" s="284"/>
      <c r="I27" s="91"/>
      <c r="J27" s="91"/>
      <c r="K27" s="91"/>
      <c r="L27" s="91"/>
      <c r="M27" s="91"/>
    </row>
    <row r="28" spans="1:13" ht="15" customHeight="1">
      <c r="A28" s="2109"/>
      <c r="B28" s="123">
        <v>1</v>
      </c>
      <c r="C28" s="1760" t="s">
        <v>636</v>
      </c>
      <c r="D28" s="286"/>
      <c r="E28" s="284"/>
      <c r="F28" s="1836"/>
      <c r="G28" s="284"/>
      <c r="H28" s="284"/>
      <c r="I28" s="91"/>
      <c r="J28" s="91"/>
      <c r="K28" s="91"/>
      <c r="L28" s="91"/>
      <c r="M28" s="91"/>
    </row>
    <row r="29" spans="1:13" ht="15" customHeight="1">
      <c r="A29" s="2109"/>
      <c r="B29" s="124">
        <v>1.0009999999999999</v>
      </c>
      <c r="C29" s="101" t="s">
        <v>96</v>
      </c>
      <c r="D29" s="286"/>
      <c r="E29" s="284"/>
      <c r="F29" s="1836"/>
      <c r="G29" s="284"/>
      <c r="H29" s="284"/>
      <c r="I29" s="91"/>
      <c r="J29" s="91"/>
      <c r="K29" s="91"/>
      <c r="L29" s="91"/>
      <c r="M29" s="91"/>
    </row>
    <row r="30" spans="1:13" ht="15" customHeight="1">
      <c r="A30" s="2109"/>
      <c r="B30" s="93">
        <v>80</v>
      </c>
      <c r="C30" s="1760" t="s">
        <v>758</v>
      </c>
      <c r="D30" s="286"/>
      <c r="E30" s="284"/>
      <c r="F30" s="1836"/>
      <c r="G30" s="284"/>
      <c r="H30" s="284"/>
      <c r="I30" s="91"/>
      <c r="J30" s="91"/>
      <c r="K30" s="91"/>
      <c r="L30" s="91"/>
      <c r="M30" s="91"/>
    </row>
    <row r="31" spans="1:13" ht="15" customHeight="1">
      <c r="A31" s="2109"/>
      <c r="B31" s="93" t="s">
        <v>759</v>
      </c>
      <c r="C31" s="1760" t="s">
        <v>98</v>
      </c>
      <c r="D31" s="191"/>
      <c r="E31" s="1101">
        <v>50</v>
      </c>
      <c r="F31" s="1491"/>
      <c r="G31" s="191">
        <f>SUM(E31:F31)</f>
        <v>50</v>
      </c>
      <c r="H31" s="98"/>
      <c r="I31" s="91"/>
      <c r="J31" s="91"/>
      <c r="K31" s="91"/>
      <c r="L31" s="91"/>
      <c r="M31" s="91"/>
    </row>
    <row r="32" spans="1:13" ht="15" customHeight="1">
      <c r="A32" s="2109" t="s">
        <v>90</v>
      </c>
      <c r="B32" s="93">
        <v>80</v>
      </c>
      <c r="C32" s="1760" t="s">
        <v>758</v>
      </c>
      <c r="D32" s="289"/>
      <c r="E32" s="290">
        <f>SUM(E31:E31)</f>
        <v>50</v>
      </c>
      <c r="F32" s="1362">
        <f>SUM(F31:F31)</f>
        <v>0</v>
      </c>
      <c r="G32" s="290">
        <f>SUM(G31:G31)</f>
        <v>50</v>
      </c>
      <c r="H32" s="284"/>
      <c r="I32" s="91"/>
      <c r="J32" s="91"/>
      <c r="K32" s="91"/>
      <c r="L32" s="91"/>
      <c r="M32" s="91"/>
    </row>
    <row r="33" spans="1:13" ht="15" customHeight="1">
      <c r="A33" s="2109" t="s">
        <v>90</v>
      </c>
      <c r="B33" s="93">
        <v>46</v>
      </c>
      <c r="C33" s="1760" t="s">
        <v>38</v>
      </c>
      <c r="D33" s="289"/>
      <c r="E33" s="290">
        <f>E32</f>
        <v>50</v>
      </c>
      <c r="F33" s="1362">
        <f t="shared" ref="F33:G35" si="4">F32</f>
        <v>0</v>
      </c>
      <c r="G33" s="290">
        <f t="shared" si="4"/>
        <v>50</v>
      </c>
      <c r="H33" s="284"/>
      <c r="I33" s="91"/>
      <c r="J33" s="91"/>
      <c r="K33" s="91"/>
      <c r="L33" s="91"/>
      <c r="M33" s="91"/>
    </row>
    <row r="34" spans="1:13" ht="15" customHeight="1">
      <c r="A34" s="2109" t="s">
        <v>90</v>
      </c>
      <c r="B34" s="124">
        <v>1.0009999999999999</v>
      </c>
      <c r="C34" s="101" t="s">
        <v>96</v>
      </c>
      <c r="D34" s="923"/>
      <c r="E34" s="487">
        <f>E33</f>
        <v>50</v>
      </c>
      <c r="F34" s="1457">
        <f t="shared" si="4"/>
        <v>0</v>
      </c>
      <c r="G34" s="487">
        <f t="shared" si="4"/>
        <v>50</v>
      </c>
      <c r="H34" s="104"/>
      <c r="I34" s="91"/>
      <c r="J34" s="91"/>
      <c r="K34" s="91"/>
      <c r="L34" s="91"/>
      <c r="M34" s="91"/>
    </row>
    <row r="35" spans="1:13" ht="15" customHeight="1">
      <c r="A35" s="2109" t="s">
        <v>90</v>
      </c>
      <c r="B35" s="123">
        <v>1</v>
      </c>
      <c r="C35" s="1760" t="s">
        <v>636</v>
      </c>
      <c r="D35" s="329"/>
      <c r="E35" s="369">
        <f>E34</f>
        <v>50</v>
      </c>
      <c r="F35" s="1380">
        <f t="shared" si="4"/>
        <v>0</v>
      </c>
      <c r="G35" s="369">
        <f t="shared" si="4"/>
        <v>50</v>
      </c>
      <c r="H35" s="328"/>
      <c r="I35" s="91"/>
      <c r="J35" s="91"/>
      <c r="K35" s="91"/>
      <c r="L35" s="91"/>
      <c r="M35" s="91"/>
    </row>
    <row r="36" spans="1:13" ht="26.4">
      <c r="A36" s="103" t="s">
        <v>90</v>
      </c>
      <c r="B36" s="117">
        <v>2501</v>
      </c>
      <c r="C36" s="108" t="s">
        <v>635</v>
      </c>
      <c r="D36" s="191"/>
      <c r="E36" s="1101">
        <f t="shared" ref="E36:G36" si="5">SUM(E35)</f>
        <v>50</v>
      </c>
      <c r="F36" s="1491">
        <f t="shared" si="5"/>
        <v>0</v>
      </c>
      <c r="G36" s="1101">
        <f t="shared" si="5"/>
        <v>50</v>
      </c>
      <c r="H36" s="98"/>
      <c r="I36" s="91"/>
      <c r="J36" s="91"/>
      <c r="K36" s="91"/>
      <c r="L36" s="91"/>
      <c r="M36" s="91"/>
    </row>
    <row r="37" spans="1:13" ht="15" customHeight="1">
      <c r="A37" s="1375" t="s">
        <v>90</v>
      </c>
      <c r="B37" s="1376"/>
      <c r="C37" s="1377" t="s">
        <v>94</v>
      </c>
      <c r="D37" s="227"/>
      <c r="E37" s="933">
        <f>E36+E25</f>
        <v>361050</v>
      </c>
      <c r="F37" s="1369">
        <f t="shared" ref="F37:G37" si="6">F36+F25</f>
        <v>0</v>
      </c>
      <c r="G37" s="933">
        <f t="shared" si="6"/>
        <v>361050</v>
      </c>
      <c r="H37" s="136"/>
      <c r="I37" s="91"/>
      <c r="J37" s="91"/>
      <c r="K37" s="91"/>
      <c r="L37" s="91"/>
      <c r="M37" s="91"/>
    </row>
    <row r="38" spans="1:13" ht="7.95" customHeight="1">
      <c r="A38" s="2109"/>
      <c r="B38" s="93"/>
      <c r="C38" s="205"/>
      <c r="D38" s="136"/>
      <c r="E38" s="767"/>
      <c r="F38" s="638"/>
      <c r="G38" s="136"/>
      <c r="H38" s="136"/>
      <c r="I38" s="91"/>
      <c r="J38" s="91"/>
      <c r="K38" s="91"/>
      <c r="L38" s="91"/>
      <c r="M38" s="91"/>
    </row>
    <row r="39" spans="1:13" ht="13.95" customHeight="1">
      <c r="A39" s="2109"/>
      <c r="B39" s="93"/>
      <c r="C39" s="101" t="s">
        <v>36</v>
      </c>
      <c r="D39" s="136"/>
      <c r="E39" s="767"/>
      <c r="F39" s="638"/>
      <c r="G39" s="136"/>
      <c r="H39" s="136"/>
      <c r="I39" s="91"/>
      <c r="J39" s="91"/>
      <c r="K39" s="91"/>
      <c r="L39" s="91"/>
      <c r="M39" s="91"/>
    </row>
    <row r="40" spans="1:13" ht="26.4">
      <c r="A40" s="2109" t="s">
        <v>95</v>
      </c>
      <c r="B40" s="100">
        <v>4215</v>
      </c>
      <c r="C40" s="101" t="s">
        <v>213</v>
      </c>
      <c r="D40" s="286"/>
      <c r="E40" s="284"/>
      <c r="F40" s="1836"/>
      <c r="G40" s="284"/>
      <c r="H40" s="284"/>
      <c r="I40" s="91"/>
      <c r="J40" s="91"/>
      <c r="K40" s="91"/>
      <c r="L40" s="91"/>
      <c r="M40" s="91"/>
    </row>
    <row r="41" spans="1:13" ht="13.95" customHeight="1">
      <c r="A41" s="2109"/>
      <c r="B41" s="123">
        <v>1</v>
      </c>
      <c r="C41" s="1760" t="s">
        <v>111</v>
      </c>
      <c r="D41" s="286"/>
      <c r="E41" s="284"/>
      <c r="F41" s="1836"/>
      <c r="G41" s="286"/>
      <c r="H41" s="286"/>
      <c r="I41" s="91"/>
      <c r="J41" s="91"/>
      <c r="K41" s="91"/>
      <c r="L41" s="91"/>
      <c r="M41" s="91"/>
    </row>
    <row r="42" spans="1:13">
      <c r="A42" s="2109"/>
      <c r="B42" s="124">
        <v>1.1020000000000001</v>
      </c>
      <c r="C42" s="226" t="s">
        <v>211</v>
      </c>
      <c r="D42" s="286"/>
      <c r="E42" s="331"/>
      <c r="F42" s="1836"/>
      <c r="G42" s="284"/>
      <c r="H42" s="284"/>
      <c r="I42" s="91"/>
      <c r="J42" s="91"/>
      <c r="K42" s="91"/>
      <c r="L42" s="91"/>
      <c r="M42" s="91"/>
    </row>
    <row r="43" spans="1:13" ht="13.95" customHeight="1">
      <c r="A43" s="2109"/>
      <c r="B43" s="93">
        <v>36</v>
      </c>
      <c r="C43" s="1760" t="s">
        <v>166</v>
      </c>
      <c r="D43" s="286"/>
      <c r="E43" s="331"/>
      <c r="F43" s="1836"/>
      <c r="G43" s="284"/>
      <c r="H43" s="284"/>
      <c r="I43" s="91"/>
      <c r="J43" s="91"/>
      <c r="K43" s="91"/>
      <c r="L43" s="91"/>
      <c r="M43" s="91"/>
    </row>
    <row r="44" spans="1:13" ht="13.95" customHeight="1">
      <c r="A44" s="2109"/>
      <c r="B44" s="93">
        <v>45</v>
      </c>
      <c r="C44" s="1760" t="s">
        <v>37</v>
      </c>
      <c r="D44" s="286"/>
      <c r="E44" s="331"/>
      <c r="F44" s="1836"/>
      <c r="G44" s="284"/>
      <c r="H44" s="284"/>
      <c r="I44" s="91"/>
      <c r="J44" s="91"/>
      <c r="K44" s="91"/>
      <c r="L44" s="91"/>
      <c r="M44" s="91"/>
    </row>
    <row r="45" spans="1:13" ht="26.4">
      <c r="A45" s="2109"/>
      <c r="B45" s="129" t="s">
        <v>640</v>
      </c>
      <c r="C45" s="6" t="s">
        <v>1059</v>
      </c>
      <c r="D45" s="286"/>
      <c r="E45" s="331">
        <v>18000</v>
      </c>
      <c r="F45" s="1836"/>
      <c r="G45" s="284">
        <f>SUM(E45:F45)</f>
        <v>18000</v>
      </c>
      <c r="H45" s="284"/>
      <c r="I45" s="91"/>
      <c r="J45" s="91"/>
      <c r="K45" s="91"/>
      <c r="L45" s="91"/>
      <c r="M45" s="91"/>
    </row>
    <row r="46" spans="1:13" ht="26.4">
      <c r="A46" s="2109"/>
      <c r="B46" s="129" t="s">
        <v>964</v>
      </c>
      <c r="C46" s="6" t="s">
        <v>965</v>
      </c>
      <c r="D46" s="289"/>
      <c r="E46" s="369">
        <v>4000</v>
      </c>
      <c r="F46" s="1362"/>
      <c r="G46" s="290">
        <f>SUM(E46:F46)</f>
        <v>4000</v>
      </c>
      <c r="H46" s="284" t="s">
        <v>330</v>
      </c>
      <c r="I46" s="91"/>
      <c r="J46" s="91"/>
      <c r="K46" s="91"/>
      <c r="L46" s="91"/>
      <c r="M46" s="91"/>
    </row>
    <row r="47" spans="1:13" ht="13.95" customHeight="1">
      <c r="A47" s="2109" t="s">
        <v>90</v>
      </c>
      <c r="B47" s="93">
        <v>45</v>
      </c>
      <c r="C47" s="1760" t="s">
        <v>37</v>
      </c>
      <c r="D47" s="289"/>
      <c r="E47" s="369">
        <f>SUM(E45:E46)</f>
        <v>22000</v>
      </c>
      <c r="F47" s="1362">
        <f>SUM(F45:F45)</f>
        <v>0</v>
      </c>
      <c r="G47" s="369">
        <f>SUM(G45:G46)</f>
        <v>22000</v>
      </c>
      <c r="H47" s="284"/>
      <c r="I47" s="91"/>
      <c r="J47" s="91"/>
      <c r="K47" s="91"/>
      <c r="L47" s="91"/>
      <c r="M47" s="91"/>
    </row>
    <row r="48" spans="1:13">
      <c r="A48" s="2109"/>
      <c r="B48" s="129"/>
      <c r="C48" s="1760"/>
      <c r="D48" s="286"/>
      <c r="E48" s="284"/>
      <c r="F48" s="1836"/>
      <c r="G48" s="284"/>
      <c r="H48" s="284"/>
      <c r="I48" s="91"/>
      <c r="J48" s="91"/>
      <c r="K48" s="91"/>
      <c r="L48" s="91"/>
      <c r="M48" s="91"/>
    </row>
    <row r="49" spans="1:13" ht="13.95" customHeight="1">
      <c r="A49" s="2109"/>
      <c r="B49" s="93">
        <v>46</v>
      </c>
      <c r="C49" s="1760" t="s">
        <v>38</v>
      </c>
      <c r="D49" s="98"/>
      <c r="E49" s="767"/>
      <c r="F49" s="2067"/>
      <c r="G49" s="98"/>
      <c r="H49" s="98"/>
      <c r="I49" s="91"/>
      <c r="J49" s="91"/>
      <c r="K49" s="91"/>
      <c r="L49" s="91"/>
      <c r="M49" s="91"/>
    </row>
    <row r="50" spans="1:13" ht="13.95" customHeight="1">
      <c r="A50" s="2109"/>
      <c r="B50" s="129" t="s">
        <v>641</v>
      </c>
      <c r="C50" s="1760" t="s">
        <v>1059</v>
      </c>
      <c r="D50" s="329"/>
      <c r="E50" s="369">
        <v>10000</v>
      </c>
      <c r="F50" s="1380"/>
      <c r="G50" s="369">
        <f>SUM(E50:F50)</f>
        <v>10000</v>
      </c>
      <c r="H50" s="331"/>
      <c r="I50" s="91"/>
      <c r="J50" s="91"/>
      <c r="K50" s="91"/>
      <c r="L50" s="91"/>
      <c r="M50" s="91"/>
    </row>
    <row r="51" spans="1:13" ht="13.95" customHeight="1">
      <c r="A51" s="2109" t="s">
        <v>90</v>
      </c>
      <c r="B51" s="93">
        <v>46</v>
      </c>
      <c r="C51" s="1760" t="s">
        <v>38</v>
      </c>
      <c r="D51" s="191"/>
      <c r="E51" s="487">
        <f>SUM(E50:E50)</f>
        <v>10000</v>
      </c>
      <c r="F51" s="1491">
        <f>SUM(F50:F50)</f>
        <v>0</v>
      </c>
      <c r="G51" s="191">
        <f>SUM(G50:G50)</f>
        <v>10000</v>
      </c>
      <c r="H51" s="98"/>
      <c r="I51" s="91"/>
      <c r="J51" s="91"/>
      <c r="K51" s="91"/>
      <c r="L51" s="91"/>
      <c r="M51" s="91"/>
    </row>
    <row r="52" spans="1:13" ht="13.95" customHeight="1">
      <c r="A52" s="2109"/>
      <c r="B52" s="129"/>
      <c r="C52" s="1760"/>
      <c r="D52" s="98"/>
      <c r="E52" s="767"/>
      <c r="F52" s="2067"/>
      <c r="G52" s="98"/>
      <c r="H52" s="98"/>
      <c r="I52" s="91"/>
      <c r="J52" s="91"/>
      <c r="K52" s="91"/>
      <c r="L52" s="91"/>
      <c r="M52" s="91"/>
    </row>
    <row r="53" spans="1:13" ht="13.95" customHeight="1">
      <c r="A53" s="2109"/>
      <c r="B53" s="93">
        <v>47</v>
      </c>
      <c r="C53" s="1760" t="s">
        <v>39</v>
      </c>
      <c r="D53" s="286"/>
      <c r="E53" s="331"/>
      <c r="F53" s="1836"/>
      <c r="G53" s="284"/>
      <c r="H53" s="284"/>
      <c r="I53" s="91"/>
      <c r="J53" s="91"/>
      <c r="K53" s="91"/>
      <c r="L53" s="91"/>
      <c r="M53" s="91"/>
    </row>
    <row r="54" spans="1:13" ht="26.4">
      <c r="A54" s="2109"/>
      <c r="B54" s="129" t="s">
        <v>642</v>
      </c>
      <c r="C54" s="1760" t="s">
        <v>1060</v>
      </c>
      <c r="D54" s="289"/>
      <c r="E54" s="369">
        <v>2000</v>
      </c>
      <c r="F54" s="1362"/>
      <c r="G54" s="290">
        <f>SUM(E54:F54)</f>
        <v>2000</v>
      </c>
      <c r="H54" s="284"/>
      <c r="I54" s="91"/>
      <c r="J54" s="91"/>
      <c r="K54" s="91"/>
      <c r="L54" s="91"/>
      <c r="M54" s="91"/>
    </row>
    <row r="55" spans="1:13" ht="13.95" customHeight="1">
      <c r="A55" s="2109" t="s">
        <v>90</v>
      </c>
      <c r="B55" s="93">
        <v>47</v>
      </c>
      <c r="C55" s="1760" t="s">
        <v>39</v>
      </c>
      <c r="D55" s="329"/>
      <c r="E55" s="369">
        <f t="shared" ref="E55:G55" si="7">SUM(E54:E54)</f>
        <v>2000</v>
      </c>
      <c r="F55" s="1380">
        <f>SUM(F54:F54)</f>
        <v>0</v>
      </c>
      <c r="G55" s="369">
        <f t="shared" si="7"/>
        <v>2000</v>
      </c>
      <c r="H55" s="331"/>
      <c r="I55" s="91"/>
      <c r="J55" s="91"/>
      <c r="K55" s="91"/>
      <c r="L55" s="91"/>
      <c r="M55" s="91"/>
    </row>
    <row r="56" spans="1:13" ht="10.95" customHeight="1">
      <c r="A56" s="2109"/>
      <c r="B56" s="93"/>
      <c r="C56" s="1760"/>
      <c r="D56" s="286"/>
      <c r="E56" s="284"/>
      <c r="F56" s="1836"/>
      <c r="G56" s="284"/>
      <c r="H56" s="284"/>
      <c r="I56" s="91"/>
      <c r="J56" s="91"/>
      <c r="K56" s="91"/>
      <c r="L56" s="91"/>
      <c r="M56" s="91"/>
    </row>
    <row r="57" spans="1:13" ht="13.95" customHeight="1">
      <c r="A57" s="2109"/>
      <c r="B57" s="93">
        <v>48</v>
      </c>
      <c r="C57" s="1760" t="s">
        <v>40</v>
      </c>
      <c r="D57" s="286"/>
      <c r="E57" s="286"/>
      <c r="F57" s="1836"/>
      <c r="G57" s="284"/>
      <c r="H57" s="284"/>
      <c r="I57" s="91"/>
      <c r="J57" s="91"/>
      <c r="K57" s="91"/>
      <c r="L57" s="91"/>
      <c r="M57" s="91"/>
    </row>
    <row r="58" spans="1:13" ht="26.4">
      <c r="A58" s="2109"/>
      <c r="B58" s="129" t="s">
        <v>643</v>
      </c>
      <c r="C58" s="1760" t="s">
        <v>1059</v>
      </c>
      <c r="D58" s="289"/>
      <c r="E58" s="290">
        <v>10000</v>
      </c>
      <c r="F58" s="1362"/>
      <c r="G58" s="290">
        <f>SUM(E58:F58)</f>
        <v>10000</v>
      </c>
      <c r="H58" s="284"/>
      <c r="I58" s="91"/>
      <c r="J58" s="91"/>
      <c r="K58" s="91"/>
      <c r="L58" s="91"/>
      <c r="M58" s="91"/>
    </row>
    <row r="59" spans="1:13" ht="13.95" customHeight="1">
      <c r="A59" s="2109" t="s">
        <v>90</v>
      </c>
      <c r="B59" s="93">
        <v>48</v>
      </c>
      <c r="C59" s="1760" t="s">
        <v>40</v>
      </c>
      <c r="D59" s="289"/>
      <c r="E59" s="290">
        <f>SUM(E58:E58)</f>
        <v>10000</v>
      </c>
      <c r="F59" s="1362">
        <f>SUM(F58:F58)</f>
        <v>0</v>
      </c>
      <c r="G59" s="290">
        <f>SUM(G58:G58)</f>
        <v>10000</v>
      </c>
      <c r="H59" s="284"/>
      <c r="I59" s="91"/>
      <c r="J59" s="91"/>
      <c r="K59" s="91"/>
      <c r="L59" s="91"/>
      <c r="M59" s="91"/>
    </row>
    <row r="60" spans="1:13" ht="13.95" customHeight="1">
      <c r="A60" s="2109" t="s">
        <v>90</v>
      </c>
      <c r="B60" s="93">
        <v>36</v>
      </c>
      <c r="C60" s="1760" t="s">
        <v>166</v>
      </c>
      <c r="D60" s="289"/>
      <c r="E60" s="290">
        <f>E59+E55+E51+E47</f>
        <v>44000</v>
      </c>
      <c r="F60" s="1362">
        <f>F59+F55+F51+F47</f>
        <v>0</v>
      </c>
      <c r="G60" s="290">
        <f>G59+G55+G51+G47</f>
        <v>44000</v>
      </c>
      <c r="H60" s="284"/>
      <c r="I60" s="91"/>
      <c r="J60" s="91"/>
      <c r="K60" s="91"/>
      <c r="L60" s="91"/>
      <c r="M60" s="91"/>
    </row>
    <row r="61" spans="1:13" ht="13.95" customHeight="1">
      <c r="A61" s="2109" t="s">
        <v>90</v>
      </c>
      <c r="B61" s="124">
        <v>1.1020000000000001</v>
      </c>
      <c r="C61" s="101" t="s">
        <v>211</v>
      </c>
      <c r="D61" s="923"/>
      <c r="E61" s="487">
        <f>E60</f>
        <v>44000</v>
      </c>
      <c r="F61" s="1457">
        <f t="shared" ref="F61:G61" si="8">F60</f>
        <v>0</v>
      </c>
      <c r="G61" s="487">
        <f t="shared" si="8"/>
        <v>44000</v>
      </c>
      <c r="H61" s="136"/>
      <c r="I61" s="91"/>
      <c r="J61" s="91"/>
      <c r="K61" s="91"/>
      <c r="L61" s="91"/>
      <c r="M61" s="91"/>
    </row>
    <row r="62" spans="1:13" ht="13.95" customHeight="1">
      <c r="A62" s="2109" t="s">
        <v>90</v>
      </c>
      <c r="B62" s="123">
        <v>1</v>
      </c>
      <c r="C62" s="1760" t="s">
        <v>111</v>
      </c>
      <c r="D62" s="923"/>
      <c r="E62" s="487">
        <f t="shared" ref="E62:E63" si="9">E61</f>
        <v>44000</v>
      </c>
      <c r="F62" s="1457">
        <f t="shared" ref="F62:G62" si="10">F61</f>
        <v>0</v>
      </c>
      <c r="G62" s="487">
        <f t="shared" si="10"/>
        <v>44000</v>
      </c>
      <c r="H62" s="136"/>
      <c r="I62" s="91"/>
      <c r="J62" s="91"/>
      <c r="K62" s="91"/>
      <c r="L62" s="91"/>
      <c r="M62" s="91"/>
    </row>
    <row r="63" spans="1:13" ht="26.4">
      <c r="A63" s="2109" t="s">
        <v>90</v>
      </c>
      <c r="B63" s="100">
        <v>4215</v>
      </c>
      <c r="C63" s="101" t="s">
        <v>213</v>
      </c>
      <c r="D63" s="923"/>
      <c r="E63" s="487">
        <f t="shared" si="9"/>
        <v>44000</v>
      </c>
      <c r="F63" s="1457">
        <f t="shared" ref="F63:G63" si="11">F62</f>
        <v>0</v>
      </c>
      <c r="G63" s="487">
        <f t="shared" si="11"/>
        <v>44000</v>
      </c>
      <c r="H63" s="136"/>
      <c r="I63" s="91"/>
      <c r="J63" s="91"/>
      <c r="K63" s="91"/>
      <c r="L63" s="91"/>
      <c r="M63" s="91"/>
    </row>
    <row r="64" spans="1:13" ht="10.95" customHeight="1">
      <c r="A64" s="2109"/>
      <c r="B64" s="100"/>
      <c r="C64" s="1760"/>
      <c r="D64" s="136"/>
      <c r="E64" s="767"/>
      <c r="F64" s="638"/>
      <c r="G64" s="136"/>
      <c r="H64" s="136"/>
      <c r="I64" s="91"/>
      <c r="J64" s="91"/>
      <c r="K64" s="91"/>
      <c r="L64" s="91"/>
      <c r="M64" s="91"/>
    </row>
    <row r="65" spans="1:13" s="116" customFormat="1" ht="28.5" customHeight="1">
      <c r="A65" s="2109" t="s">
        <v>95</v>
      </c>
      <c r="B65" s="100">
        <v>4515</v>
      </c>
      <c r="C65" s="101" t="s">
        <v>34</v>
      </c>
      <c r="D65" s="136"/>
      <c r="E65" s="767"/>
      <c r="F65" s="638"/>
      <c r="G65" s="136"/>
      <c r="H65" s="136"/>
    </row>
    <row r="66" spans="1:13" ht="14.7" customHeight="1">
      <c r="B66" s="124">
        <v>0.10199999999999999</v>
      </c>
      <c r="C66" s="1330" t="s">
        <v>638</v>
      </c>
      <c r="D66" s="136"/>
      <c r="E66" s="136"/>
      <c r="F66" s="638"/>
      <c r="G66" s="136"/>
      <c r="H66" s="104"/>
      <c r="I66" s="91"/>
      <c r="J66" s="91"/>
      <c r="K66" s="91"/>
      <c r="L66" s="91"/>
      <c r="M66" s="91"/>
    </row>
    <row r="67" spans="1:13" ht="14.7" customHeight="1">
      <c r="B67" s="221">
        <v>45</v>
      </c>
      <c r="C67" s="2111" t="s">
        <v>37</v>
      </c>
      <c r="D67" s="122"/>
      <c r="E67" s="122"/>
      <c r="F67" s="1836"/>
      <c r="G67" s="122"/>
      <c r="H67" s="122"/>
      <c r="I67" s="91"/>
      <c r="J67" s="91"/>
      <c r="K67" s="91"/>
      <c r="L67" s="91"/>
      <c r="M67" s="91"/>
    </row>
    <row r="68" spans="1:13" ht="13.95" customHeight="1">
      <c r="A68" s="221" t="s">
        <v>334</v>
      </c>
      <c r="B68" s="1189" t="s">
        <v>324</v>
      </c>
      <c r="C68" s="2109" t="s">
        <v>884</v>
      </c>
      <c r="D68" s="98"/>
      <c r="E68" s="293">
        <v>10000</v>
      </c>
      <c r="F68" s="2067"/>
      <c r="G68" s="98">
        <f t="shared" ref="G68:G71" si="12">SUM(E68:F68)</f>
        <v>10000</v>
      </c>
      <c r="H68" s="98" t="s">
        <v>332</v>
      </c>
      <c r="I68" s="91"/>
      <c r="J68" s="91"/>
      <c r="K68" s="91"/>
      <c r="L68" s="91"/>
      <c r="M68" s="91"/>
    </row>
    <row r="69" spans="1:13" ht="13.95" customHeight="1">
      <c r="A69" s="221" t="s">
        <v>334</v>
      </c>
      <c r="B69" s="1189" t="s">
        <v>304</v>
      </c>
      <c r="C69" s="2109" t="s">
        <v>885</v>
      </c>
      <c r="D69" s="98"/>
      <c r="E69" s="293">
        <v>10000</v>
      </c>
      <c r="F69" s="2067"/>
      <c r="G69" s="98">
        <f t="shared" si="12"/>
        <v>10000</v>
      </c>
      <c r="H69" s="98" t="s">
        <v>340</v>
      </c>
      <c r="I69" s="91"/>
      <c r="J69" s="91"/>
      <c r="K69" s="91"/>
      <c r="L69" s="91"/>
      <c r="M69" s="91"/>
    </row>
    <row r="70" spans="1:13" ht="13.95" customHeight="1">
      <c r="A70" s="2045" t="s">
        <v>334</v>
      </c>
      <c r="B70" s="1188" t="s">
        <v>276</v>
      </c>
      <c r="C70" s="103" t="s">
        <v>886</v>
      </c>
      <c r="D70" s="191"/>
      <c r="E70" s="1101">
        <v>20000</v>
      </c>
      <c r="F70" s="1491"/>
      <c r="G70" s="191">
        <f t="shared" si="12"/>
        <v>20000</v>
      </c>
      <c r="H70" s="98" t="s">
        <v>338</v>
      </c>
      <c r="I70" s="91"/>
      <c r="J70" s="91"/>
      <c r="K70" s="91"/>
      <c r="L70" s="91"/>
      <c r="M70" s="91"/>
    </row>
    <row r="71" spans="1:13" ht="13.95" customHeight="1">
      <c r="A71" s="221" t="s">
        <v>334</v>
      </c>
      <c r="B71" s="1189" t="s">
        <v>761</v>
      </c>
      <c r="C71" s="2109" t="s">
        <v>891</v>
      </c>
      <c r="D71" s="191"/>
      <c r="E71" s="1101">
        <v>10000</v>
      </c>
      <c r="F71" s="1491"/>
      <c r="G71" s="191">
        <f t="shared" si="12"/>
        <v>10000</v>
      </c>
      <c r="H71" s="98" t="s">
        <v>371</v>
      </c>
      <c r="I71" s="91"/>
      <c r="J71" s="91"/>
      <c r="K71" s="91"/>
      <c r="L71" s="91"/>
      <c r="M71" s="91"/>
    </row>
    <row r="72" spans="1:13">
      <c r="A72" s="96" t="s">
        <v>90</v>
      </c>
      <c r="B72" s="221">
        <v>45</v>
      </c>
      <c r="C72" s="2109" t="s">
        <v>37</v>
      </c>
      <c r="D72" s="289"/>
      <c r="E72" s="290">
        <f>SUM(E68:E71)</f>
        <v>50000</v>
      </c>
      <c r="F72" s="1362">
        <f>SUM(F68:F71)</f>
        <v>0</v>
      </c>
      <c r="G72" s="290">
        <f>SUM(G68:G71)</f>
        <v>50000</v>
      </c>
      <c r="H72" s="286"/>
      <c r="I72" s="91"/>
      <c r="J72" s="91"/>
      <c r="K72" s="91"/>
      <c r="L72" s="91"/>
      <c r="M72" s="91"/>
    </row>
    <row r="73" spans="1:13">
      <c r="A73" s="2117" t="s">
        <v>90</v>
      </c>
      <c r="B73" s="124">
        <v>0.10199999999999999</v>
      </c>
      <c r="C73" s="186" t="s">
        <v>638</v>
      </c>
      <c r="D73" s="289"/>
      <c r="E73" s="290">
        <f t="shared" ref="E73" si="13">E72</f>
        <v>50000</v>
      </c>
      <c r="F73" s="1362">
        <f t="shared" ref="F73:G73" si="14">F72</f>
        <v>0</v>
      </c>
      <c r="G73" s="290">
        <f t="shared" si="14"/>
        <v>50000</v>
      </c>
      <c r="H73" s="284"/>
      <c r="I73" s="91"/>
      <c r="J73" s="91"/>
      <c r="K73" s="91"/>
      <c r="L73" s="91"/>
      <c r="M73" s="91"/>
    </row>
    <row r="74" spans="1:13" ht="26.4">
      <c r="A74" s="1760" t="s">
        <v>90</v>
      </c>
      <c r="B74" s="100">
        <v>4515</v>
      </c>
      <c r="C74" s="101" t="s">
        <v>34</v>
      </c>
      <c r="D74" s="140"/>
      <c r="E74" s="927">
        <f>E73</f>
        <v>50000</v>
      </c>
      <c r="F74" s="2061">
        <f t="shared" ref="F74:G74" si="15">F73</f>
        <v>0</v>
      </c>
      <c r="G74" s="927">
        <f t="shared" si="15"/>
        <v>50000</v>
      </c>
      <c r="H74" s="98"/>
      <c r="I74" s="91"/>
      <c r="J74" s="91"/>
      <c r="K74" s="91"/>
      <c r="L74" s="91"/>
      <c r="M74" s="91"/>
    </row>
    <row r="75" spans="1:13" ht="13.95" customHeight="1">
      <c r="A75" s="1760"/>
      <c r="B75" s="100"/>
      <c r="C75" s="101"/>
      <c r="D75" s="98"/>
      <c r="E75" s="293"/>
      <c r="F75" s="2067"/>
      <c r="G75" s="293"/>
      <c r="H75" s="98"/>
      <c r="I75" s="91"/>
      <c r="J75" s="91"/>
      <c r="K75" s="91"/>
      <c r="L75" s="91"/>
      <c r="M75" s="91"/>
    </row>
    <row r="76" spans="1:13" ht="13.95" customHeight="1">
      <c r="A76" s="2109" t="s">
        <v>95</v>
      </c>
      <c r="B76" s="100">
        <v>4216</v>
      </c>
      <c r="C76" s="101" t="s">
        <v>419</v>
      </c>
      <c r="D76" s="98"/>
      <c r="E76" s="293"/>
      <c r="F76" s="2067"/>
      <c r="G76" s="293"/>
      <c r="H76" s="98"/>
      <c r="I76" s="91"/>
      <c r="J76" s="91"/>
      <c r="K76" s="91"/>
      <c r="L76" s="91"/>
      <c r="M76" s="91"/>
    </row>
    <row r="77" spans="1:13" ht="13.95" customHeight="1">
      <c r="A77" s="2109"/>
      <c r="B77" s="123">
        <v>3</v>
      </c>
      <c r="C77" s="1760" t="s">
        <v>561</v>
      </c>
      <c r="D77" s="98"/>
      <c r="E77" s="293"/>
      <c r="F77" s="2067"/>
      <c r="G77" s="293"/>
      <c r="H77" s="98"/>
      <c r="I77" s="91"/>
      <c r="J77" s="91"/>
      <c r="K77" s="91"/>
      <c r="L77" s="91"/>
      <c r="M77" s="91"/>
    </row>
    <row r="78" spans="1:13" ht="13.95" customHeight="1">
      <c r="A78" s="2109"/>
      <c r="B78" s="124">
        <v>3.8</v>
      </c>
      <c r="C78" s="101" t="s">
        <v>42</v>
      </c>
      <c r="D78" s="98"/>
      <c r="E78" s="293"/>
      <c r="F78" s="2067"/>
      <c r="G78" s="293"/>
      <c r="H78" s="98"/>
      <c r="I78" s="91"/>
      <c r="J78" s="91"/>
      <c r="K78" s="91"/>
      <c r="L78" s="91"/>
      <c r="M78" s="91"/>
    </row>
    <row r="79" spans="1:13" ht="13.95" customHeight="1">
      <c r="A79" s="2109"/>
      <c r="B79" s="93">
        <v>36</v>
      </c>
      <c r="C79" s="1760" t="s">
        <v>166</v>
      </c>
      <c r="D79" s="98"/>
      <c r="E79" s="293"/>
      <c r="F79" s="2067"/>
      <c r="G79" s="293"/>
      <c r="H79" s="98"/>
      <c r="I79" s="91"/>
      <c r="J79" s="91"/>
      <c r="K79" s="91"/>
      <c r="L79" s="91"/>
      <c r="M79" s="91"/>
    </row>
    <row r="80" spans="1:13" ht="13.95" customHeight="1">
      <c r="A80" s="2109"/>
      <c r="B80" s="93">
        <v>45</v>
      </c>
      <c r="C80" s="1760" t="s">
        <v>37</v>
      </c>
      <c r="D80" s="98"/>
      <c r="E80" s="293"/>
      <c r="F80" s="2067"/>
      <c r="G80" s="293"/>
      <c r="H80" s="98"/>
      <c r="I80" s="91"/>
      <c r="J80" s="91"/>
      <c r="K80" s="91"/>
      <c r="L80" s="91"/>
      <c r="M80" s="91"/>
    </row>
    <row r="81" spans="1:13" ht="13.95" customHeight="1">
      <c r="A81" s="2109"/>
      <c r="B81" s="93" t="s">
        <v>303</v>
      </c>
      <c r="C81" s="1760" t="s">
        <v>760</v>
      </c>
      <c r="D81" s="191"/>
      <c r="E81" s="1101">
        <v>100000</v>
      </c>
      <c r="F81" s="1491"/>
      <c r="G81" s="191">
        <f t="shared" ref="G81" si="16">SUM(E81:F81)</f>
        <v>100000</v>
      </c>
      <c r="H81" s="98"/>
      <c r="I81" s="91"/>
      <c r="J81" s="91"/>
      <c r="K81" s="91"/>
      <c r="L81" s="91"/>
      <c r="M81" s="91"/>
    </row>
    <row r="82" spans="1:13" ht="13.95" customHeight="1">
      <c r="A82" s="2109" t="s">
        <v>90</v>
      </c>
      <c r="B82" s="93">
        <v>45</v>
      </c>
      <c r="C82" s="1760" t="s">
        <v>37</v>
      </c>
      <c r="D82" s="191"/>
      <c r="E82" s="1101">
        <f>E81</f>
        <v>100000</v>
      </c>
      <c r="F82" s="1491">
        <f t="shared" ref="F82:G86" si="17">F81</f>
        <v>0</v>
      </c>
      <c r="G82" s="1101">
        <f t="shared" si="17"/>
        <v>100000</v>
      </c>
      <c r="H82" s="98"/>
      <c r="I82" s="91"/>
      <c r="J82" s="91"/>
      <c r="K82" s="91"/>
      <c r="L82" s="91"/>
      <c r="M82" s="91"/>
    </row>
    <row r="83" spans="1:13" ht="13.95" customHeight="1">
      <c r="A83" s="1760" t="s">
        <v>90</v>
      </c>
      <c r="B83" s="93">
        <v>36</v>
      </c>
      <c r="C83" s="1760" t="s">
        <v>166</v>
      </c>
      <c r="D83" s="191"/>
      <c r="E83" s="1101">
        <f>E82</f>
        <v>100000</v>
      </c>
      <c r="F83" s="1491">
        <f t="shared" si="17"/>
        <v>0</v>
      </c>
      <c r="G83" s="1101">
        <f t="shared" si="17"/>
        <v>100000</v>
      </c>
      <c r="H83" s="98"/>
      <c r="I83" s="91"/>
      <c r="J83" s="91"/>
      <c r="K83" s="91"/>
      <c r="L83" s="91"/>
      <c r="M83" s="91"/>
    </row>
    <row r="84" spans="1:13" ht="13.95" customHeight="1">
      <c r="A84" s="1760" t="s">
        <v>90</v>
      </c>
      <c r="B84" s="124">
        <v>3.8</v>
      </c>
      <c r="C84" s="101" t="s">
        <v>42</v>
      </c>
      <c r="D84" s="191"/>
      <c r="E84" s="1101">
        <f>E83</f>
        <v>100000</v>
      </c>
      <c r="F84" s="1491">
        <f t="shared" si="17"/>
        <v>0</v>
      </c>
      <c r="G84" s="1101">
        <f t="shared" si="17"/>
        <v>100000</v>
      </c>
      <c r="H84" s="98"/>
      <c r="I84" s="91"/>
      <c r="J84" s="91"/>
      <c r="K84" s="91"/>
      <c r="L84" s="91"/>
      <c r="M84" s="91"/>
    </row>
    <row r="85" spans="1:13" ht="13.95" customHeight="1">
      <c r="A85" s="1760" t="s">
        <v>90</v>
      </c>
      <c r="B85" s="123">
        <v>3</v>
      </c>
      <c r="C85" s="1760" t="s">
        <v>561</v>
      </c>
      <c r="D85" s="191"/>
      <c r="E85" s="1101">
        <f>E84</f>
        <v>100000</v>
      </c>
      <c r="F85" s="1491">
        <f t="shared" si="17"/>
        <v>0</v>
      </c>
      <c r="G85" s="1101">
        <f t="shared" si="17"/>
        <v>100000</v>
      </c>
      <c r="H85" s="98"/>
      <c r="I85" s="91"/>
      <c r="J85" s="91"/>
      <c r="K85" s="91"/>
      <c r="L85" s="91"/>
      <c r="M85" s="91"/>
    </row>
    <row r="86" spans="1:13" ht="13.95" customHeight="1">
      <c r="A86" s="1760" t="s">
        <v>90</v>
      </c>
      <c r="B86" s="100">
        <v>4216</v>
      </c>
      <c r="C86" s="101" t="s">
        <v>419</v>
      </c>
      <c r="D86" s="140"/>
      <c r="E86" s="927">
        <f>E85</f>
        <v>100000</v>
      </c>
      <c r="F86" s="2061">
        <f t="shared" si="17"/>
        <v>0</v>
      </c>
      <c r="G86" s="927">
        <f t="shared" si="17"/>
        <v>100000</v>
      </c>
      <c r="H86" s="98"/>
      <c r="I86" s="91"/>
      <c r="J86" s="91"/>
      <c r="K86" s="91"/>
      <c r="L86" s="91"/>
      <c r="M86" s="91"/>
    </row>
    <row r="87" spans="1:13">
      <c r="A87" s="1760"/>
      <c r="B87" s="100"/>
      <c r="C87" s="1760"/>
      <c r="D87" s="98"/>
      <c r="E87" s="815"/>
      <c r="F87" s="2067"/>
      <c r="G87" s="98"/>
      <c r="H87" s="98"/>
      <c r="I87" s="91"/>
      <c r="J87" s="91"/>
      <c r="K87" s="91"/>
      <c r="L87" s="91"/>
      <c r="M87" s="91"/>
    </row>
    <row r="88" spans="1:13" ht="13.95" customHeight="1">
      <c r="A88" s="2109" t="s">
        <v>95</v>
      </c>
      <c r="B88" s="100">
        <v>5054</v>
      </c>
      <c r="C88" s="101" t="s">
        <v>58</v>
      </c>
      <c r="D88" s="286"/>
      <c r="E88" s="284"/>
      <c r="F88" s="1836"/>
      <c r="G88" s="286"/>
      <c r="H88" s="286"/>
      <c r="I88" s="91"/>
      <c r="J88" s="91"/>
      <c r="K88" s="91"/>
      <c r="L88" s="91"/>
      <c r="M88" s="91"/>
    </row>
    <row r="89" spans="1:13">
      <c r="A89" s="2109"/>
      <c r="B89" s="123">
        <v>4</v>
      </c>
      <c r="C89" s="1760" t="s">
        <v>156</v>
      </c>
      <c r="D89" s="286"/>
      <c r="E89" s="284"/>
      <c r="F89" s="1836"/>
      <c r="G89" s="286"/>
      <c r="H89" s="286"/>
      <c r="I89" s="91"/>
      <c r="J89" s="91"/>
      <c r="K89" s="91"/>
      <c r="L89" s="91"/>
      <c r="M89" s="91"/>
    </row>
    <row r="90" spans="1:13">
      <c r="A90" s="2109"/>
      <c r="B90" s="124">
        <v>4.101</v>
      </c>
      <c r="C90" s="101" t="s">
        <v>288</v>
      </c>
      <c r="D90" s="286"/>
      <c r="E90" s="286"/>
      <c r="F90" s="1836"/>
      <c r="G90" s="284"/>
      <c r="H90" s="284"/>
      <c r="I90" s="91"/>
      <c r="J90" s="91"/>
      <c r="K90" s="91"/>
      <c r="L90" s="91"/>
      <c r="M90" s="91"/>
    </row>
    <row r="91" spans="1:13">
      <c r="A91" s="2109"/>
      <c r="B91" s="93">
        <v>36</v>
      </c>
      <c r="C91" s="1760" t="s">
        <v>166</v>
      </c>
      <c r="D91" s="286"/>
      <c r="E91" s="286"/>
      <c r="F91" s="1836"/>
      <c r="G91" s="284"/>
      <c r="H91" s="284"/>
      <c r="I91" s="91"/>
      <c r="J91" s="91"/>
      <c r="K91" s="91"/>
      <c r="L91" s="91"/>
      <c r="M91" s="91"/>
    </row>
    <row r="92" spans="1:13">
      <c r="A92" s="2109"/>
      <c r="B92" s="123">
        <v>73</v>
      </c>
      <c r="C92" s="1760" t="s">
        <v>966</v>
      </c>
      <c r="D92" s="286"/>
      <c r="E92" s="286"/>
      <c r="F92" s="1836"/>
      <c r="G92" s="284"/>
      <c r="H92" s="284"/>
      <c r="I92" s="91"/>
      <c r="J92" s="91"/>
      <c r="K92" s="91"/>
      <c r="L92" s="91"/>
      <c r="M92" s="91"/>
    </row>
    <row r="93" spans="1:13" s="113" customFormat="1">
      <c r="A93" s="1564"/>
      <c r="B93" s="914" t="s">
        <v>967</v>
      </c>
      <c r="C93" s="1004" t="s">
        <v>19</v>
      </c>
      <c r="D93" s="929"/>
      <c r="E93" s="1101">
        <v>497</v>
      </c>
      <c r="F93" s="1491">
        <v>0</v>
      </c>
      <c r="G93" s="1101">
        <f>SUM(E93:F93)</f>
        <v>497</v>
      </c>
      <c r="H93" s="293" t="s">
        <v>330</v>
      </c>
    </row>
    <row r="94" spans="1:13">
      <c r="A94" s="2109" t="s">
        <v>90</v>
      </c>
      <c r="B94" s="123">
        <v>73</v>
      </c>
      <c r="C94" s="1760" t="s">
        <v>966</v>
      </c>
      <c r="D94" s="289"/>
      <c r="E94" s="290">
        <f>E93</f>
        <v>497</v>
      </c>
      <c r="F94" s="1362">
        <f t="shared" ref="F94:G95" si="18">F93</f>
        <v>0</v>
      </c>
      <c r="G94" s="290">
        <f t="shared" si="18"/>
        <v>497</v>
      </c>
      <c r="H94" s="284"/>
      <c r="I94" s="91"/>
      <c r="J94" s="91"/>
      <c r="K94" s="91"/>
      <c r="L94" s="91"/>
      <c r="M94" s="91"/>
    </row>
    <row r="95" spans="1:13">
      <c r="A95" s="2109" t="s">
        <v>90</v>
      </c>
      <c r="B95" s="93">
        <v>36</v>
      </c>
      <c r="C95" s="1760" t="s">
        <v>166</v>
      </c>
      <c r="D95" s="289"/>
      <c r="E95" s="290">
        <f>E94</f>
        <v>497</v>
      </c>
      <c r="F95" s="1362">
        <f t="shared" si="18"/>
        <v>0</v>
      </c>
      <c r="G95" s="290">
        <f t="shared" si="18"/>
        <v>497</v>
      </c>
      <c r="H95" s="284"/>
      <c r="I95" s="91"/>
      <c r="J95" s="91"/>
      <c r="K95" s="91"/>
      <c r="L95" s="91"/>
      <c r="M95" s="91"/>
    </row>
    <row r="96" spans="1:13">
      <c r="A96" s="2109"/>
      <c r="B96" s="124"/>
      <c r="C96" s="101"/>
      <c r="D96" s="286"/>
      <c r="E96" s="286"/>
      <c r="F96" s="1836"/>
      <c r="G96" s="284"/>
      <c r="H96" s="284"/>
      <c r="I96" s="91"/>
      <c r="J96" s="91"/>
      <c r="K96" s="91"/>
      <c r="L96" s="91"/>
      <c r="M96" s="91"/>
    </row>
    <row r="97" spans="1:13" s="113" customFormat="1" ht="26.4">
      <c r="A97" s="1564"/>
      <c r="B97" s="184">
        <v>50</v>
      </c>
      <c r="C97" s="1760" t="s">
        <v>386</v>
      </c>
      <c r="D97" s="815"/>
      <c r="E97" s="815"/>
      <c r="F97" s="2067"/>
      <c r="G97" s="293"/>
      <c r="H97" s="293"/>
    </row>
    <row r="98" spans="1:13" s="113" customFormat="1" ht="26.4">
      <c r="A98" s="1564"/>
      <c r="B98" s="914">
        <v>71</v>
      </c>
      <c r="C98" s="1760" t="s">
        <v>969</v>
      </c>
      <c r="D98" s="815"/>
      <c r="E98" s="815"/>
      <c r="F98" s="2067"/>
      <c r="G98" s="293"/>
      <c r="H98" s="293"/>
    </row>
    <row r="99" spans="1:13" s="113" customFormat="1">
      <c r="A99" s="1564"/>
      <c r="B99" s="914" t="s">
        <v>968</v>
      </c>
      <c r="C99" s="1004" t="s">
        <v>19</v>
      </c>
      <c r="D99" s="929"/>
      <c r="E99" s="1101">
        <v>3188</v>
      </c>
      <c r="F99" s="1491">
        <v>0</v>
      </c>
      <c r="G99" s="1101">
        <f>SUM(E99:F99)</f>
        <v>3188</v>
      </c>
      <c r="H99" s="293" t="s">
        <v>330</v>
      </c>
    </row>
    <row r="100" spans="1:13" s="113" customFormat="1" ht="26.4">
      <c r="A100" s="1564" t="s">
        <v>90</v>
      </c>
      <c r="B100" s="914">
        <v>71</v>
      </c>
      <c r="C100" s="1760" t="s">
        <v>969</v>
      </c>
      <c r="D100" s="929"/>
      <c r="E100" s="1101">
        <f>E99</f>
        <v>3188</v>
      </c>
      <c r="F100" s="1491">
        <f t="shared" ref="F100:G100" si="19">F99</f>
        <v>0</v>
      </c>
      <c r="G100" s="1101">
        <f t="shared" si="19"/>
        <v>3188</v>
      </c>
      <c r="H100" s="293"/>
    </row>
    <row r="101" spans="1:13" s="113" customFormat="1">
      <c r="A101" s="1564"/>
      <c r="B101" s="1766"/>
      <c r="C101" s="1767"/>
      <c r="D101" s="815"/>
      <c r="E101" s="815"/>
      <c r="F101" s="2067"/>
      <c r="G101" s="293"/>
      <c r="H101" s="293"/>
    </row>
    <row r="102" spans="1:13" s="113" customFormat="1" ht="26.4">
      <c r="A102" s="1564"/>
      <c r="B102" s="914">
        <v>72</v>
      </c>
      <c r="C102" s="1760" t="s">
        <v>970</v>
      </c>
      <c r="F102" s="2138"/>
      <c r="H102" s="293"/>
    </row>
    <row r="103" spans="1:13" s="113" customFormat="1">
      <c r="A103" s="1564"/>
      <c r="B103" s="914" t="s">
        <v>971</v>
      </c>
      <c r="C103" s="1004" t="s">
        <v>19</v>
      </c>
      <c r="D103" s="929"/>
      <c r="E103" s="1101">
        <v>50000</v>
      </c>
      <c r="F103" s="1491">
        <v>0</v>
      </c>
      <c r="G103" s="1101">
        <f>SUM(E103:F103)</f>
        <v>50000</v>
      </c>
      <c r="H103" s="293" t="s">
        <v>330</v>
      </c>
    </row>
    <row r="104" spans="1:13" s="113" customFormat="1" ht="26.4">
      <c r="A104" s="203" t="s">
        <v>90</v>
      </c>
      <c r="B104" s="2133">
        <v>72</v>
      </c>
      <c r="C104" s="2116" t="s">
        <v>970</v>
      </c>
      <c r="D104" s="929"/>
      <c r="E104" s="1101">
        <f>E103</f>
        <v>50000</v>
      </c>
      <c r="F104" s="1491">
        <f t="shared" ref="F104:G104" si="20">F103</f>
        <v>0</v>
      </c>
      <c r="G104" s="1101">
        <f t="shared" si="20"/>
        <v>50000</v>
      </c>
      <c r="H104" s="293"/>
    </row>
    <row r="105" spans="1:13" ht="9" customHeight="1">
      <c r="A105" s="2109"/>
      <c r="B105" s="124"/>
      <c r="C105" s="101"/>
      <c r="D105" s="286"/>
      <c r="E105" s="286"/>
      <c r="F105" s="1836"/>
      <c r="G105" s="284"/>
      <c r="H105" s="284"/>
      <c r="I105" s="91"/>
      <c r="J105" s="91"/>
      <c r="K105" s="91"/>
      <c r="L105" s="91"/>
      <c r="M105" s="91"/>
    </row>
    <row r="106" spans="1:13" ht="26.4">
      <c r="A106" s="2109"/>
      <c r="B106" s="123">
        <v>73</v>
      </c>
      <c r="C106" s="1760" t="s">
        <v>892</v>
      </c>
      <c r="D106" s="286"/>
      <c r="E106" s="284"/>
      <c r="F106" s="1836"/>
      <c r="G106" s="284"/>
      <c r="H106" s="284"/>
      <c r="I106" s="91"/>
      <c r="J106" s="91"/>
      <c r="K106" s="91"/>
      <c r="L106" s="91"/>
      <c r="M106" s="91"/>
    </row>
    <row r="107" spans="1:13">
      <c r="A107" s="2109"/>
      <c r="B107" s="123" t="s">
        <v>644</v>
      </c>
      <c r="C107" s="1760" t="s">
        <v>19</v>
      </c>
      <c r="D107" s="289"/>
      <c r="E107" s="2139">
        <v>556</v>
      </c>
      <c r="F107" s="1362"/>
      <c r="G107" s="2139">
        <f>SUM(E107:F107)</f>
        <v>556</v>
      </c>
      <c r="H107" s="284" t="s">
        <v>341</v>
      </c>
      <c r="I107" s="91"/>
      <c r="J107" s="91"/>
      <c r="K107" s="91"/>
      <c r="L107" s="91"/>
      <c r="M107" s="91"/>
    </row>
    <row r="108" spans="1:13" ht="39.6">
      <c r="A108" s="2109" t="s">
        <v>90</v>
      </c>
      <c r="B108" s="123">
        <v>73</v>
      </c>
      <c r="C108" s="1760" t="s">
        <v>762</v>
      </c>
      <c r="D108" s="289"/>
      <c r="E108" s="2139">
        <f t="shared" ref="E108" si="21">E107</f>
        <v>556</v>
      </c>
      <c r="F108" s="1362">
        <f t="shared" ref="F108:G108" si="22">F107</f>
        <v>0</v>
      </c>
      <c r="G108" s="2139">
        <f t="shared" si="22"/>
        <v>556</v>
      </c>
      <c r="H108" s="284"/>
      <c r="I108" s="91"/>
      <c r="J108" s="91"/>
      <c r="K108" s="91"/>
      <c r="L108" s="91"/>
      <c r="M108" s="91"/>
    </row>
    <row r="109" spans="1:13" ht="26.4">
      <c r="A109" s="2109" t="s">
        <v>90</v>
      </c>
      <c r="B109" s="93">
        <v>50</v>
      </c>
      <c r="C109" s="1760" t="s">
        <v>386</v>
      </c>
      <c r="D109" s="289"/>
      <c r="E109" s="2139">
        <f>E108</f>
        <v>556</v>
      </c>
      <c r="F109" s="1362">
        <f t="shared" ref="F109:G110" si="23">F108</f>
        <v>0</v>
      </c>
      <c r="G109" s="2139">
        <f t="shared" si="23"/>
        <v>556</v>
      </c>
      <c r="H109" s="284"/>
      <c r="I109" s="91"/>
      <c r="J109" s="91"/>
      <c r="K109" s="91"/>
      <c r="L109" s="91"/>
      <c r="M109" s="91"/>
    </row>
    <row r="110" spans="1:13">
      <c r="A110" s="2109" t="s">
        <v>90</v>
      </c>
      <c r="B110" s="124">
        <v>4.101</v>
      </c>
      <c r="C110" s="101" t="s">
        <v>288</v>
      </c>
      <c r="D110" s="286"/>
      <c r="E110" s="2140">
        <f>E109+E95+E100+E104</f>
        <v>54241</v>
      </c>
      <c r="F110" s="1836">
        <f t="shared" si="23"/>
        <v>0</v>
      </c>
      <c r="G110" s="2140">
        <f>G109+G95+G100+G104</f>
        <v>54241</v>
      </c>
      <c r="H110" s="284"/>
      <c r="I110" s="91"/>
      <c r="J110" s="91"/>
      <c r="K110" s="91"/>
      <c r="L110" s="91"/>
      <c r="M110" s="91"/>
    </row>
    <row r="111" spans="1:13">
      <c r="A111" s="2109"/>
      <c r="B111" s="123"/>
      <c r="C111" s="1760"/>
      <c r="D111" s="817"/>
      <c r="E111" s="816"/>
      <c r="F111" s="766"/>
      <c r="G111" s="816"/>
      <c r="H111" s="284"/>
      <c r="I111" s="91"/>
      <c r="J111" s="91"/>
      <c r="K111" s="91"/>
      <c r="L111" s="91"/>
      <c r="M111" s="91"/>
    </row>
    <row r="112" spans="1:13">
      <c r="A112" s="2109"/>
      <c r="B112" s="124">
        <v>4.3369999999999997</v>
      </c>
      <c r="C112" s="101" t="s">
        <v>122</v>
      </c>
      <c r="D112" s="286"/>
      <c r="E112" s="284"/>
      <c r="F112" s="1836"/>
      <c r="G112" s="284"/>
      <c r="H112" s="284"/>
      <c r="I112" s="91"/>
      <c r="J112" s="91"/>
      <c r="K112" s="91"/>
      <c r="L112" s="91"/>
      <c r="M112" s="91"/>
    </row>
    <row r="113" spans="1:13" ht="13.95" customHeight="1">
      <c r="A113" s="2109"/>
      <c r="B113" s="93">
        <v>36</v>
      </c>
      <c r="C113" s="1760" t="s">
        <v>166</v>
      </c>
      <c r="D113" s="286"/>
      <c r="E113" s="284"/>
      <c r="F113" s="1836"/>
      <c r="G113" s="284"/>
      <c r="H113" s="284"/>
      <c r="I113" s="91"/>
      <c r="J113" s="91"/>
      <c r="K113" s="91"/>
      <c r="L113" s="91"/>
      <c r="M113" s="91"/>
    </row>
    <row r="114" spans="1:13">
      <c r="A114" s="2109"/>
      <c r="B114" s="93">
        <v>45</v>
      </c>
      <c r="C114" s="1760" t="s">
        <v>37</v>
      </c>
      <c r="D114" s="98"/>
      <c r="E114" s="815"/>
      <c r="F114" s="2067"/>
      <c r="G114" s="185"/>
      <c r="H114" s="185"/>
      <c r="I114" s="91"/>
      <c r="J114" s="91"/>
      <c r="K114" s="91"/>
      <c r="L114" s="91"/>
      <c r="M114" s="91"/>
    </row>
    <row r="115" spans="1:13" ht="13.95" customHeight="1">
      <c r="A115" s="2109"/>
      <c r="B115" s="129" t="s">
        <v>639</v>
      </c>
      <c r="C115" s="1760" t="s">
        <v>645</v>
      </c>
      <c r="D115" s="923"/>
      <c r="E115" s="487">
        <v>40000</v>
      </c>
      <c r="F115" s="1457"/>
      <c r="G115" s="923">
        <f>SUM(E115:F115)</f>
        <v>40000</v>
      </c>
      <c r="H115" s="136"/>
      <c r="I115" s="91"/>
      <c r="J115" s="91"/>
      <c r="K115" s="91"/>
      <c r="L115" s="91"/>
      <c r="M115" s="91"/>
    </row>
    <row r="116" spans="1:13" ht="13.95" customHeight="1">
      <c r="A116" s="2109" t="s">
        <v>90</v>
      </c>
      <c r="B116" s="93">
        <v>45</v>
      </c>
      <c r="C116" s="1760" t="s">
        <v>37</v>
      </c>
      <c r="D116" s="289"/>
      <c r="E116" s="290">
        <f>SUM(E115:E115)</f>
        <v>40000</v>
      </c>
      <c r="F116" s="1362">
        <f>SUM(F115:F115)</f>
        <v>0</v>
      </c>
      <c r="G116" s="290">
        <f>SUM(G115:G115)</f>
        <v>40000</v>
      </c>
      <c r="H116" s="285"/>
      <c r="I116" s="91"/>
      <c r="J116" s="91"/>
      <c r="K116" s="91"/>
      <c r="L116" s="91"/>
      <c r="M116" s="91"/>
    </row>
    <row r="117" spans="1:13" ht="13.95" customHeight="1">
      <c r="A117" s="2109" t="s">
        <v>90</v>
      </c>
      <c r="B117" s="93">
        <v>36</v>
      </c>
      <c r="C117" s="1760" t="s">
        <v>166</v>
      </c>
      <c r="D117" s="328"/>
      <c r="E117" s="331">
        <f>E116</f>
        <v>40000</v>
      </c>
      <c r="F117" s="639">
        <f t="shared" ref="F117:G117" si="24">F116</f>
        <v>0</v>
      </c>
      <c r="G117" s="331">
        <f t="shared" si="24"/>
        <v>40000</v>
      </c>
      <c r="H117" s="284"/>
      <c r="I117" s="91"/>
      <c r="J117" s="91"/>
      <c r="K117" s="91"/>
      <c r="L117" s="91"/>
      <c r="M117" s="91"/>
    </row>
    <row r="118" spans="1:13" ht="13.95" customHeight="1">
      <c r="A118" s="2109"/>
      <c r="B118" s="93"/>
      <c r="C118" s="1760"/>
      <c r="D118" s="492"/>
      <c r="E118" s="1379"/>
      <c r="F118" s="2023"/>
      <c r="G118" s="1379"/>
      <c r="H118" s="331"/>
      <c r="I118" s="91"/>
      <c r="J118" s="91"/>
      <c r="K118" s="91"/>
      <c r="L118" s="91"/>
      <c r="M118" s="91"/>
    </row>
    <row r="119" spans="1:13" ht="26.4">
      <c r="A119" s="2109"/>
      <c r="B119" s="93">
        <v>35</v>
      </c>
      <c r="C119" s="1760" t="s">
        <v>305</v>
      </c>
      <c r="D119" s="286"/>
      <c r="E119" s="284"/>
      <c r="F119" s="1836"/>
      <c r="G119" s="284"/>
      <c r="H119" s="284"/>
      <c r="I119" s="91"/>
      <c r="J119" s="91"/>
      <c r="K119" s="91"/>
      <c r="L119" s="91"/>
      <c r="M119" s="91"/>
    </row>
    <row r="120" spans="1:13" ht="26.4">
      <c r="A120" s="2109"/>
      <c r="B120" s="93" t="s">
        <v>339</v>
      </c>
      <c r="C120" s="1760" t="s">
        <v>1062</v>
      </c>
      <c r="D120" s="289"/>
      <c r="E120" s="290">
        <v>100000</v>
      </c>
      <c r="F120" s="1362"/>
      <c r="G120" s="290">
        <f>SUM(E120:F120)</f>
        <v>100000</v>
      </c>
      <c r="H120" s="284"/>
      <c r="I120" s="91"/>
      <c r="J120" s="91"/>
      <c r="K120" s="91"/>
      <c r="L120" s="91"/>
      <c r="M120" s="91"/>
    </row>
    <row r="121" spans="1:13" ht="26.4">
      <c r="A121" s="2109" t="s">
        <v>90</v>
      </c>
      <c r="B121" s="93">
        <v>35</v>
      </c>
      <c r="C121" s="1760" t="s">
        <v>305</v>
      </c>
      <c r="D121" s="289"/>
      <c r="E121" s="290">
        <f>SUM(E120:E120)</f>
        <v>100000</v>
      </c>
      <c r="F121" s="1362">
        <f>SUM(F120:F120)</f>
        <v>0</v>
      </c>
      <c r="G121" s="290">
        <f>SUM(G120:G120)</f>
        <v>100000</v>
      </c>
      <c r="H121" s="284"/>
      <c r="I121" s="91"/>
      <c r="J121" s="91"/>
      <c r="K121" s="91"/>
      <c r="L121" s="91"/>
      <c r="M121" s="91"/>
    </row>
    <row r="122" spans="1:13">
      <c r="A122" s="2109" t="s">
        <v>90</v>
      </c>
      <c r="B122" s="124">
        <v>4.3369999999999997</v>
      </c>
      <c r="C122" s="101" t="s">
        <v>122</v>
      </c>
      <c r="D122" s="289"/>
      <c r="E122" s="290">
        <f>E117+E121</f>
        <v>140000</v>
      </c>
      <c r="F122" s="1362">
        <f>F117+F121</f>
        <v>0</v>
      </c>
      <c r="G122" s="290">
        <f>G117+G121</f>
        <v>140000</v>
      </c>
      <c r="H122" s="284"/>
      <c r="I122" s="91"/>
      <c r="J122" s="91"/>
      <c r="K122" s="91"/>
      <c r="L122" s="91"/>
      <c r="M122" s="91"/>
    </row>
    <row r="123" spans="1:13" ht="13.95" customHeight="1">
      <c r="A123" s="2109" t="s">
        <v>90</v>
      </c>
      <c r="B123" s="123">
        <v>4</v>
      </c>
      <c r="C123" s="1760" t="s">
        <v>156</v>
      </c>
      <c r="D123" s="289"/>
      <c r="E123" s="290">
        <f>E122+E110</f>
        <v>194241</v>
      </c>
      <c r="F123" s="1362">
        <f>F122+F110</f>
        <v>0</v>
      </c>
      <c r="G123" s="290">
        <f>G122+G110</f>
        <v>194241</v>
      </c>
      <c r="H123" s="284"/>
      <c r="I123" s="91"/>
      <c r="J123" s="91"/>
      <c r="K123" s="91"/>
      <c r="L123" s="91"/>
      <c r="M123" s="91"/>
    </row>
    <row r="124" spans="1:13" ht="13.95" customHeight="1">
      <c r="A124" s="103" t="s">
        <v>90</v>
      </c>
      <c r="B124" s="117">
        <v>5054</v>
      </c>
      <c r="C124" s="108" t="s">
        <v>58</v>
      </c>
      <c r="D124" s="289"/>
      <c r="E124" s="290">
        <f t="shared" ref="E124:F124" si="25">E123</f>
        <v>194241</v>
      </c>
      <c r="F124" s="1362">
        <f t="shared" si="25"/>
        <v>0</v>
      </c>
      <c r="G124" s="290">
        <f t="shared" ref="G124" si="26">G123</f>
        <v>194241</v>
      </c>
      <c r="H124" s="284"/>
      <c r="I124" s="91"/>
      <c r="J124" s="91"/>
      <c r="K124" s="91"/>
      <c r="L124" s="91"/>
      <c r="M124" s="91"/>
    </row>
    <row r="125" spans="1:13" ht="13.95" customHeight="1">
      <c r="A125" s="114" t="s">
        <v>90</v>
      </c>
      <c r="B125" s="128"/>
      <c r="C125" s="115" t="s">
        <v>36</v>
      </c>
      <c r="D125" s="289"/>
      <c r="E125" s="290">
        <f>E124+E74+E63+E86</f>
        <v>388241</v>
      </c>
      <c r="F125" s="1362">
        <f>F124+F74+F63</f>
        <v>0</v>
      </c>
      <c r="G125" s="290">
        <f>G124+G74+G63+G86</f>
        <v>388241</v>
      </c>
      <c r="H125" s="284"/>
      <c r="I125" s="91"/>
      <c r="J125" s="91"/>
      <c r="K125" s="91"/>
      <c r="L125" s="91"/>
      <c r="M125" s="91"/>
    </row>
    <row r="126" spans="1:13" ht="13.95" customHeight="1">
      <c r="A126" s="114" t="s">
        <v>90</v>
      </c>
      <c r="B126" s="128"/>
      <c r="C126" s="115" t="s">
        <v>91</v>
      </c>
      <c r="D126" s="289"/>
      <c r="E126" s="290">
        <f>E125+E37</f>
        <v>749291</v>
      </c>
      <c r="F126" s="1362">
        <f>F125+F37</f>
        <v>0</v>
      </c>
      <c r="G126" s="290">
        <f>G125+G37</f>
        <v>749291</v>
      </c>
      <c r="H126" s="284"/>
      <c r="I126" s="91"/>
      <c r="J126" s="91"/>
      <c r="K126" s="91"/>
      <c r="L126" s="91"/>
      <c r="M126" s="91"/>
    </row>
    <row r="127" spans="1:13" ht="13.95" customHeight="1">
      <c r="A127" s="2109"/>
      <c r="B127" s="93"/>
      <c r="C127" s="101"/>
      <c r="D127" s="286"/>
      <c r="E127" s="284"/>
      <c r="F127" s="284"/>
      <c r="G127" s="284"/>
      <c r="H127" s="284"/>
      <c r="I127" s="91"/>
      <c r="J127" s="91"/>
      <c r="K127" s="91"/>
      <c r="L127" s="91"/>
      <c r="M127" s="91"/>
    </row>
    <row r="128" spans="1:13" ht="14.4" customHeight="1">
      <c r="A128" s="1484" t="s">
        <v>334</v>
      </c>
      <c r="B128" s="1564" t="s">
        <v>887</v>
      </c>
      <c r="C128" s="101"/>
      <c r="D128" s="286"/>
      <c r="E128" s="284"/>
      <c r="F128" s="286"/>
      <c r="G128" s="284"/>
      <c r="H128" s="284"/>
      <c r="I128" s="91"/>
      <c r="J128" s="91"/>
      <c r="K128" s="91"/>
      <c r="L128" s="91"/>
      <c r="M128" s="91"/>
    </row>
    <row r="129" spans="1:8" ht="14.4" customHeight="1">
      <c r="A129" s="2229" t="s">
        <v>794</v>
      </c>
      <c r="B129" s="2229"/>
      <c r="C129" s="2229"/>
      <c r="D129" s="2229"/>
      <c r="E129" s="2229"/>
      <c r="F129" s="2229"/>
      <c r="G129" s="2229"/>
      <c r="H129" s="2134"/>
    </row>
    <row r="130" spans="1:8" ht="14.4" customHeight="1">
      <c r="A130" s="2135" t="s">
        <v>330</v>
      </c>
      <c r="B130" s="2228" t="s">
        <v>929</v>
      </c>
      <c r="C130" s="2228"/>
      <c r="D130" s="2228"/>
      <c r="E130" s="2228"/>
      <c r="F130" s="2228"/>
      <c r="G130" s="2228"/>
      <c r="H130" s="2136"/>
    </row>
    <row r="131" spans="1:8" ht="14.4" customHeight="1">
      <c r="A131" s="99" t="s">
        <v>332</v>
      </c>
      <c r="B131" s="183" t="s">
        <v>888</v>
      </c>
      <c r="C131" s="183"/>
      <c r="D131" s="183"/>
      <c r="E131" s="183"/>
      <c r="F131" s="183"/>
      <c r="G131" s="183"/>
      <c r="H131" s="125"/>
    </row>
    <row r="132" spans="1:8" ht="14.4" customHeight="1">
      <c r="A132" s="99" t="s">
        <v>340</v>
      </c>
      <c r="B132" s="1564" t="s">
        <v>889</v>
      </c>
      <c r="C132" s="183"/>
      <c r="D132" s="2137"/>
      <c r="E132" s="2137"/>
      <c r="F132" s="2137"/>
      <c r="G132" s="2137"/>
      <c r="H132" s="125"/>
    </row>
    <row r="133" spans="1:8" ht="14.4" customHeight="1">
      <c r="A133" s="99" t="s">
        <v>338</v>
      </c>
      <c r="B133" s="1564" t="s">
        <v>890</v>
      </c>
      <c r="C133" s="183"/>
      <c r="D133" s="2137"/>
      <c r="E133" s="2137"/>
      <c r="F133" s="2137"/>
      <c r="G133" s="2137"/>
      <c r="H133" s="125"/>
    </row>
    <row r="134" spans="1:8" ht="14.4" customHeight="1">
      <c r="A134" s="1489" t="s">
        <v>371</v>
      </c>
      <c r="B134" s="2117" t="s">
        <v>1061</v>
      </c>
      <c r="C134" s="105"/>
      <c r="D134" s="125"/>
      <c r="E134" s="125"/>
      <c r="F134" s="125"/>
      <c r="G134" s="125"/>
      <c r="H134" s="125"/>
    </row>
    <row r="135" spans="1:8" ht="14.4" customHeight="1">
      <c r="A135" s="1489" t="s">
        <v>341</v>
      </c>
      <c r="B135" s="2117" t="s">
        <v>295</v>
      </c>
      <c r="C135" s="105"/>
      <c r="D135" s="125"/>
      <c r="E135" s="125"/>
      <c r="F135" s="125"/>
      <c r="G135" s="125"/>
      <c r="H135" s="125"/>
    </row>
    <row r="136" spans="1:8">
      <c r="A136" s="2117"/>
      <c r="B136" s="139"/>
      <c r="C136" s="105"/>
      <c r="D136" s="125"/>
      <c r="E136" s="125"/>
      <c r="F136" s="125"/>
      <c r="G136" s="125"/>
      <c r="H136" s="125"/>
    </row>
    <row r="137" spans="1:8">
      <c r="A137" s="2117"/>
      <c r="B137" s="139"/>
      <c r="C137" s="105"/>
      <c r="D137" s="125"/>
      <c r="E137" s="125"/>
      <c r="F137" s="125"/>
      <c r="G137" s="125"/>
      <c r="H137" s="125"/>
    </row>
    <row r="138" spans="1:8">
      <c r="A138" s="2117"/>
      <c r="B138" s="139"/>
      <c r="C138" s="105"/>
      <c r="D138" s="125"/>
      <c r="E138" s="125"/>
      <c r="F138" s="125"/>
      <c r="G138" s="125"/>
      <c r="H138" s="125"/>
    </row>
    <row r="139" spans="1:8">
      <c r="A139" s="2117"/>
      <c r="B139" s="139"/>
      <c r="C139" s="105"/>
      <c r="D139" s="125"/>
      <c r="E139" s="125"/>
      <c r="F139" s="125"/>
      <c r="G139" s="125"/>
      <c r="H139" s="125"/>
    </row>
    <row r="140" spans="1:8">
      <c r="A140" s="2117"/>
      <c r="B140" s="139"/>
      <c r="C140" s="105"/>
      <c r="D140" s="2126"/>
      <c r="E140" s="623"/>
      <c r="F140" s="2126"/>
      <c r="G140" s="623"/>
      <c r="H140" s="623"/>
    </row>
    <row r="141" spans="1:8">
      <c r="A141" s="2117"/>
      <c r="B141" s="139"/>
      <c r="C141" s="105"/>
      <c r="D141" s="151"/>
      <c r="E141" s="151"/>
      <c r="F141" s="151"/>
      <c r="G141" s="151"/>
      <c r="H141" s="151"/>
    </row>
    <row r="142" spans="1:8">
      <c r="A142" s="2117"/>
      <c r="B142" s="139"/>
      <c r="C142" s="93"/>
      <c r="D142" s="244"/>
      <c r="E142" s="244"/>
      <c r="F142" s="244"/>
      <c r="G142" s="244"/>
      <c r="H142" s="244"/>
    </row>
    <row r="143" spans="1:8">
      <c r="A143" s="2117"/>
      <c r="B143" s="139"/>
      <c r="C143" s="93"/>
      <c r="D143" s="125"/>
      <c r="E143" s="125"/>
      <c r="F143" s="125"/>
      <c r="G143" s="136"/>
      <c r="H143" s="136"/>
    </row>
    <row r="144" spans="1:8">
      <c r="A144" s="2117"/>
      <c r="B144" s="139"/>
      <c r="C144" s="93"/>
      <c r="D144" s="125"/>
      <c r="E144" s="136"/>
      <c r="F144" s="125"/>
      <c r="G144" s="125"/>
      <c r="H144" s="125"/>
    </row>
    <row r="145" spans="1:13">
      <c r="A145" s="2117"/>
      <c r="B145" s="139"/>
      <c r="C145" s="93"/>
      <c r="D145" s="125"/>
      <c r="E145" s="125"/>
      <c r="F145" s="125"/>
      <c r="G145" s="125"/>
      <c r="H145" s="125"/>
    </row>
    <row r="146" spans="1:13">
      <c r="A146" s="2117"/>
      <c r="B146" s="139"/>
      <c r="C146" s="93"/>
      <c r="D146" s="125"/>
      <c r="E146" s="125"/>
      <c r="F146" s="125"/>
      <c r="G146" s="125"/>
      <c r="H146" s="125"/>
    </row>
    <row r="147" spans="1:13">
      <c r="A147" s="2117"/>
      <c r="B147" s="139"/>
      <c r="C147" s="93"/>
      <c r="D147" s="125"/>
      <c r="E147" s="125"/>
      <c r="F147" s="125"/>
      <c r="G147" s="125"/>
      <c r="H147" s="125"/>
    </row>
    <row r="148" spans="1:13">
      <c r="A148" s="2117"/>
      <c r="B148" s="139"/>
      <c r="C148" s="93"/>
      <c r="D148" s="125"/>
      <c r="E148" s="125"/>
      <c r="F148" s="125"/>
      <c r="G148" s="125"/>
      <c r="H148" s="125"/>
    </row>
    <row r="149" spans="1:13">
      <c r="A149" s="2117"/>
      <c r="B149" s="139"/>
      <c r="C149" s="93"/>
      <c r="D149" s="125"/>
      <c r="E149" s="125"/>
      <c r="F149" s="125"/>
      <c r="G149" s="125"/>
      <c r="H149" s="125"/>
    </row>
    <row r="150" spans="1:13">
      <c r="A150" s="2117"/>
      <c r="B150" s="139"/>
      <c r="C150" s="105"/>
      <c r="D150" s="125"/>
      <c r="E150" s="125"/>
      <c r="F150" s="125"/>
      <c r="G150" s="125"/>
      <c r="H150" s="125"/>
      <c r="I150" s="91"/>
      <c r="J150" s="91"/>
      <c r="K150" s="91"/>
      <c r="L150" s="91"/>
      <c r="M150" s="91"/>
    </row>
    <row r="151" spans="1:13">
      <c r="A151" s="2117"/>
      <c r="B151" s="139"/>
      <c r="C151" s="93"/>
      <c r="D151" s="125"/>
      <c r="E151" s="125"/>
      <c r="F151" s="125"/>
      <c r="G151" s="125"/>
      <c r="H151" s="125"/>
      <c r="I151" s="91"/>
      <c r="J151" s="91"/>
      <c r="K151" s="91"/>
      <c r="L151" s="91"/>
      <c r="M151" s="91"/>
    </row>
    <row r="152" spans="1:13">
      <c r="A152" s="2117"/>
      <c r="B152" s="139"/>
      <c r="C152" s="93"/>
      <c r="D152" s="125"/>
      <c r="E152" s="125"/>
      <c r="F152" s="125"/>
      <c r="G152" s="125"/>
      <c r="H152" s="125"/>
      <c r="I152" s="91"/>
      <c r="J152" s="91"/>
      <c r="K152" s="91"/>
      <c r="L152" s="91"/>
      <c r="M152" s="91"/>
    </row>
    <row r="153" spans="1:13">
      <c r="A153" s="2117"/>
      <c r="B153" s="139"/>
      <c r="C153" s="93"/>
      <c r="D153" s="125"/>
      <c r="E153" s="125"/>
      <c r="F153" s="284"/>
      <c r="G153" s="125"/>
      <c r="H153" s="125"/>
      <c r="I153" s="91"/>
      <c r="J153" s="91"/>
      <c r="K153" s="91"/>
      <c r="L153" s="91"/>
      <c r="M153" s="91"/>
    </row>
    <row r="154" spans="1:13">
      <c r="A154" s="2117"/>
      <c r="B154" s="139"/>
      <c r="C154" s="93"/>
      <c r="D154" s="125"/>
      <c r="E154" s="125"/>
      <c r="F154" s="125"/>
      <c r="G154" s="125"/>
      <c r="H154" s="125"/>
      <c r="I154" s="91"/>
      <c r="J154" s="91"/>
      <c r="K154" s="91"/>
      <c r="L154" s="91"/>
      <c r="M154" s="91"/>
    </row>
    <row r="155" spans="1:13">
      <c r="A155" s="2117"/>
      <c r="B155" s="139"/>
      <c r="C155" s="93"/>
      <c r="D155" s="125"/>
      <c r="E155" s="125"/>
      <c r="F155" s="125"/>
      <c r="G155" s="125"/>
      <c r="H155" s="125"/>
      <c r="I155" s="91"/>
      <c r="J155" s="91"/>
      <c r="K155" s="91"/>
      <c r="L155" s="91"/>
      <c r="M155" s="91"/>
    </row>
    <row r="156" spans="1:13">
      <c r="A156" s="2117"/>
      <c r="B156" s="139"/>
      <c r="C156" s="93"/>
      <c r="D156" s="125"/>
      <c r="E156" s="125"/>
      <c r="F156" s="125"/>
      <c r="G156" s="125"/>
      <c r="H156" s="125"/>
      <c r="I156" s="91"/>
      <c r="J156" s="91"/>
      <c r="K156" s="91"/>
      <c r="L156" s="91"/>
      <c r="M156" s="91"/>
    </row>
    <row r="157" spans="1:13">
      <c r="A157" s="2117"/>
      <c r="B157" s="139"/>
      <c r="C157" s="105"/>
      <c r="D157" s="125"/>
      <c r="E157" s="125"/>
      <c r="F157" s="125"/>
      <c r="G157" s="125"/>
      <c r="H157" s="125"/>
      <c r="I157" s="91"/>
      <c r="J157" s="91"/>
      <c r="K157" s="91"/>
      <c r="L157" s="91"/>
      <c r="M157" s="91"/>
    </row>
    <row r="158" spans="1:13">
      <c r="A158" s="2117"/>
      <c r="B158" s="139"/>
      <c r="C158" s="105"/>
      <c r="D158" s="125"/>
      <c r="E158" s="125"/>
      <c r="F158" s="125"/>
      <c r="G158" s="125"/>
      <c r="H158" s="125"/>
      <c r="I158" s="91"/>
      <c r="J158" s="91"/>
      <c r="K158" s="91"/>
      <c r="L158" s="91"/>
      <c r="M158" s="91"/>
    </row>
    <row r="159" spans="1:13">
      <c r="A159" s="2117"/>
      <c r="B159" s="139"/>
      <c r="C159" s="105"/>
      <c r="D159" s="125"/>
      <c r="E159" s="125"/>
      <c r="F159" s="125"/>
      <c r="G159" s="125"/>
      <c r="H159" s="125"/>
      <c r="I159" s="91"/>
      <c r="J159" s="91"/>
      <c r="K159" s="91"/>
      <c r="L159" s="91"/>
      <c r="M159" s="91"/>
    </row>
    <row r="160" spans="1:13">
      <c r="A160" s="2117"/>
      <c r="B160" s="139"/>
      <c r="C160" s="105"/>
      <c r="D160" s="125"/>
      <c r="E160" s="125"/>
      <c r="F160" s="125"/>
      <c r="G160" s="125"/>
      <c r="H160" s="125"/>
      <c r="I160" s="91"/>
      <c r="J160" s="91"/>
      <c r="K160" s="91"/>
      <c r="L160" s="91"/>
      <c r="M160" s="91"/>
    </row>
    <row r="161" spans="1:13">
      <c r="A161" s="2117"/>
      <c r="B161" s="139"/>
      <c r="C161" s="105"/>
      <c r="D161" s="125"/>
      <c r="E161" s="125"/>
      <c r="F161" s="125"/>
      <c r="G161" s="125"/>
      <c r="H161" s="125"/>
      <c r="I161" s="91"/>
      <c r="J161" s="91"/>
      <c r="K161" s="91"/>
      <c r="L161" s="91"/>
      <c r="M161" s="91"/>
    </row>
    <row r="162" spans="1:13">
      <c r="A162" s="2117"/>
      <c r="B162" s="139"/>
      <c r="C162" s="105"/>
      <c r="D162" s="125"/>
      <c r="E162" s="125"/>
      <c r="F162" s="125"/>
      <c r="G162" s="125"/>
      <c r="H162" s="125"/>
      <c r="I162" s="91"/>
      <c r="J162" s="91"/>
      <c r="K162" s="91"/>
      <c r="L162" s="91"/>
      <c r="M162" s="91"/>
    </row>
    <row r="163" spans="1:13">
      <c r="A163" s="2117"/>
      <c r="B163" s="139"/>
      <c r="C163" s="105"/>
      <c r="D163" s="125"/>
      <c r="E163" s="125"/>
      <c r="F163" s="125"/>
      <c r="G163" s="125"/>
      <c r="H163" s="125"/>
      <c r="I163" s="91"/>
      <c r="J163" s="91"/>
      <c r="K163" s="91"/>
      <c r="L163" s="91"/>
      <c r="M163" s="91"/>
    </row>
    <row r="164" spans="1:13">
      <c r="A164" s="2117"/>
      <c r="B164" s="139"/>
      <c r="C164" s="105"/>
      <c r="D164" s="125"/>
      <c r="E164" s="125"/>
      <c r="F164" s="125"/>
      <c r="G164" s="125"/>
      <c r="H164" s="125"/>
      <c r="I164" s="91"/>
      <c r="J164" s="91"/>
      <c r="K164" s="91"/>
      <c r="L164" s="91"/>
      <c r="M164" s="91"/>
    </row>
    <row r="165" spans="1:13">
      <c r="A165" s="2117"/>
      <c r="B165" s="139"/>
      <c r="C165" s="105"/>
      <c r="D165" s="125"/>
      <c r="E165" s="125"/>
      <c r="F165" s="125"/>
      <c r="G165" s="125"/>
      <c r="H165" s="125"/>
      <c r="I165" s="91"/>
      <c r="J165" s="91"/>
      <c r="K165" s="91"/>
      <c r="L165" s="91"/>
      <c r="M165" s="91"/>
    </row>
    <row r="166" spans="1:13">
      <c r="A166" s="2117"/>
      <c r="B166" s="139"/>
      <c r="C166" s="105"/>
      <c r="D166" s="125"/>
      <c r="E166" s="125"/>
      <c r="F166" s="125"/>
      <c r="G166" s="125"/>
      <c r="H166" s="125"/>
      <c r="I166" s="91"/>
      <c r="J166" s="91"/>
      <c r="K166" s="91"/>
      <c r="L166" s="91"/>
      <c r="M166" s="91"/>
    </row>
    <row r="167" spans="1:13">
      <c r="A167" s="2117"/>
      <c r="B167" s="139"/>
      <c r="C167" s="105"/>
      <c r="D167" s="125"/>
      <c r="E167" s="125"/>
      <c r="F167" s="125"/>
      <c r="G167" s="125"/>
      <c r="H167" s="125"/>
      <c r="I167" s="91"/>
      <c r="J167" s="91"/>
      <c r="K167" s="91"/>
      <c r="L167" s="91"/>
      <c r="M167" s="91"/>
    </row>
    <row r="168" spans="1:13">
      <c r="A168" s="2117"/>
      <c r="B168" s="139"/>
      <c r="C168" s="105"/>
      <c r="D168" s="125"/>
      <c r="E168" s="125"/>
      <c r="F168" s="125"/>
      <c r="G168" s="125"/>
      <c r="H168" s="125"/>
      <c r="I168" s="91"/>
      <c r="J168" s="91"/>
      <c r="K168" s="91"/>
      <c r="L168" s="91"/>
      <c r="M168" s="91"/>
    </row>
    <row r="169" spans="1:13">
      <c r="A169" s="2117"/>
      <c r="B169" s="139"/>
      <c r="C169" s="105"/>
      <c r="D169" s="125"/>
      <c r="E169" s="125"/>
      <c r="F169" s="125"/>
      <c r="G169" s="125"/>
      <c r="H169" s="125"/>
      <c r="I169" s="91"/>
      <c r="J169" s="91"/>
      <c r="K169" s="91"/>
      <c r="L169" s="91"/>
      <c r="M169" s="91"/>
    </row>
    <row r="170" spans="1:13">
      <c r="A170" s="2117"/>
      <c r="B170" s="139"/>
      <c r="C170" s="105"/>
      <c r="D170" s="125"/>
      <c r="E170" s="125"/>
      <c r="F170" s="125"/>
      <c r="G170" s="125"/>
      <c r="H170" s="125"/>
      <c r="I170" s="91"/>
      <c r="J170" s="91"/>
      <c r="K170" s="91"/>
      <c r="L170" s="91"/>
      <c r="M170" s="91"/>
    </row>
    <row r="171" spans="1:13">
      <c r="A171" s="2117"/>
      <c r="B171" s="139"/>
      <c r="C171" s="105"/>
      <c r="D171" s="125"/>
      <c r="E171" s="125"/>
      <c r="F171" s="125"/>
      <c r="G171" s="125"/>
      <c r="H171" s="125"/>
      <c r="I171" s="91"/>
      <c r="J171" s="91"/>
      <c r="K171" s="91"/>
      <c r="L171" s="91"/>
      <c r="M171" s="91"/>
    </row>
    <row r="172" spans="1:13">
      <c r="A172" s="2117"/>
      <c r="B172" s="139"/>
      <c r="C172" s="105"/>
      <c r="D172" s="125"/>
      <c r="E172" s="125"/>
      <c r="F172" s="125"/>
      <c r="G172" s="125"/>
      <c r="H172" s="125"/>
      <c r="I172" s="91"/>
      <c r="J172" s="91"/>
      <c r="K172" s="91"/>
      <c r="L172" s="91"/>
      <c r="M172" s="91"/>
    </row>
    <row r="173" spans="1:13">
      <c r="A173" s="2117"/>
      <c r="B173" s="139"/>
      <c r="C173" s="105"/>
      <c r="D173" s="125"/>
      <c r="E173" s="125"/>
      <c r="F173" s="125"/>
      <c r="G173" s="125"/>
      <c r="H173" s="125"/>
      <c r="I173" s="91"/>
      <c r="J173" s="91"/>
      <c r="K173" s="91"/>
      <c r="L173" s="91"/>
      <c r="M173" s="91"/>
    </row>
    <row r="174" spans="1:13">
      <c r="A174" s="2117"/>
      <c r="B174" s="139"/>
      <c r="C174" s="105"/>
      <c r="D174" s="125"/>
      <c r="E174" s="125"/>
      <c r="F174" s="125"/>
      <c r="G174" s="125"/>
      <c r="H174" s="125"/>
      <c r="I174" s="91"/>
      <c r="J174" s="91"/>
      <c r="K174" s="91"/>
      <c r="L174" s="91"/>
      <c r="M174" s="91"/>
    </row>
    <row r="175" spans="1:13">
      <c r="A175" s="2117"/>
      <c r="B175" s="139"/>
      <c r="C175" s="105"/>
      <c r="D175" s="125"/>
      <c r="E175" s="125"/>
      <c r="F175" s="125"/>
      <c r="G175" s="125"/>
      <c r="H175" s="125"/>
      <c r="I175" s="91"/>
      <c r="J175" s="91"/>
      <c r="K175" s="91"/>
      <c r="L175" s="91"/>
      <c r="M175" s="91"/>
    </row>
    <row r="176" spans="1:13">
      <c r="A176" s="2117"/>
      <c r="B176" s="139"/>
      <c r="C176" s="105"/>
      <c r="D176" s="125"/>
      <c r="E176" s="125"/>
      <c r="F176" s="125"/>
      <c r="G176" s="125"/>
      <c r="H176" s="125"/>
      <c r="I176" s="91"/>
      <c r="J176" s="91"/>
      <c r="K176" s="91"/>
      <c r="L176" s="91"/>
      <c r="M176" s="91"/>
    </row>
    <row r="177" spans="1:13">
      <c r="A177" s="2117"/>
      <c r="B177" s="139"/>
      <c r="C177" s="105"/>
      <c r="D177" s="125"/>
      <c r="E177" s="125"/>
      <c r="F177" s="125"/>
      <c r="G177" s="125"/>
      <c r="H177" s="125"/>
      <c r="I177" s="91"/>
      <c r="J177" s="91"/>
      <c r="K177" s="91"/>
      <c r="L177" s="91"/>
      <c r="M177" s="91"/>
    </row>
    <row r="178" spans="1:13">
      <c r="A178" s="2117"/>
      <c r="B178" s="139"/>
      <c r="C178" s="105"/>
      <c r="D178" s="125"/>
      <c r="E178" s="125"/>
      <c r="F178" s="125"/>
      <c r="G178" s="125"/>
      <c r="H178" s="125"/>
      <c r="I178" s="91"/>
      <c r="J178" s="91"/>
      <c r="K178" s="91"/>
      <c r="L178" s="91"/>
      <c r="M178" s="91"/>
    </row>
    <row r="179" spans="1:13">
      <c r="A179" s="2117"/>
      <c r="B179" s="139"/>
      <c r="C179" s="105"/>
      <c r="D179" s="125"/>
      <c r="E179" s="125"/>
      <c r="F179" s="125"/>
      <c r="G179" s="125"/>
      <c r="H179" s="125"/>
      <c r="I179" s="91"/>
      <c r="J179" s="91"/>
      <c r="K179" s="91"/>
      <c r="L179" s="91"/>
      <c r="M179" s="91"/>
    </row>
    <row r="180" spans="1:13">
      <c r="A180" s="2117"/>
      <c r="B180" s="139"/>
      <c r="C180" s="105"/>
      <c r="D180" s="125"/>
      <c r="E180" s="125"/>
      <c r="F180" s="125"/>
      <c r="G180" s="125"/>
      <c r="H180" s="125"/>
      <c r="I180" s="91"/>
      <c r="J180" s="91"/>
      <c r="K180" s="91"/>
      <c r="L180" s="91"/>
      <c r="M180" s="91"/>
    </row>
    <row r="181" spans="1:13">
      <c r="F181" s="106"/>
      <c r="G181" s="106"/>
      <c r="H181" s="106"/>
      <c r="I181" s="91"/>
      <c r="J181" s="91"/>
      <c r="K181" s="91"/>
      <c r="L181" s="91"/>
      <c r="M181" s="91"/>
    </row>
    <row r="182" spans="1:13">
      <c r="F182" s="106"/>
      <c r="G182" s="106"/>
      <c r="H182" s="106"/>
      <c r="I182" s="91"/>
      <c r="J182" s="91"/>
      <c r="K182" s="91"/>
      <c r="L182" s="91"/>
      <c r="M182" s="91"/>
    </row>
    <row r="183" spans="1:13">
      <c r="F183" s="106"/>
      <c r="G183" s="106"/>
      <c r="H183" s="106"/>
      <c r="I183" s="91"/>
      <c r="J183" s="91"/>
      <c r="K183" s="91"/>
      <c r="L183" s="91"/>
      <c r="M183" s="91"/>
    </row>
    <row r="184" spans="1:13">
      <c r="F184" s="106"/>
      <c r="G184" s="106"/>
      <c r="H184" s="106"/>
      <c r="I184" s="91"/>
      <c r="J184" s="91"/>
      <c r="K184" s="91"/>
      <c r="L184" s="91"/>
      <c r="M184" s="91"/>
    </row>
    <row r="185" spans="1:13">
      <c r="F185" s="106"/>
      <c r="G185" s="106"/>
      <c r="H185" s="106"/>
      <c r="I185" s="91"/>
      <c r="J185" s="91"/>
      <c r="K185" s="91"/>
      <c r="L185" s="91"/>
      <c r="M185" s="91"/>
    </row>
    <row r="186" spans="1:13">
      <c r="F186" s="106"/>
      <c r="G186" s="106"/>
      <c r="H186" s="106"/>
      <c r="I186" s="91"/>
      <c r="J186" s="91"/>
      <c r="K186" s="91"/>
      <c r="L186" s="91"/>
      <c r="M186" s="91"/>
    </row>
    <row r="187" spans="1:13">
      <c r="F187" s="106"/>
      <c r="G187" s="106"/>
      <c r="H187" s="106"/>
      <c r="I187" s="91"/>
      <c r="J187" s="91"/>
      <c r="K187" s="91"/>
      <c r="L187" s="91"/>
      <c r="M187" s="91"/>
    </row>
    <row r="188" spans="1:13">
      <c r="F188" s="106"/>
      <c r="G188" s="106"/>
      <c r="H188" s="106"/>
      <c r="I188" s="91"/>
      <c r="J188" s="91"/>
      <c r="K188" s="91"/>
      <c r="L188" s="91"/>
      <c r="M188" s="91"/>
    </row>
    <row r="189" spans="1:13">
      <c r="F189" s="106"/>
      <c r="G189" s="106"/>
      <c r="H189" s="106"/>
      <c r="I189" s="91"/>
      <c r="J189" s="91"/>
      <c r="K189" s="91"/>
      <c r="L189" s="91"/>
      <c r="M189" s="91"/>
    </row>
    <row r="190" spans="1:13">
      <c r="F190" s="106"/>
      <c r="G190" s="106"/>
      <c r="H190" s="106"/>
      <c r="I190" s="91"/>
      <c r="J190" s="91"/>
      <c r="K190" s="91"/>
      <c r="L190" s="91"/>
      <c r="M190" s="91"/>
    </row>
    <row r="191" spans="1:13">
      <c r="F191" s="106"/>
      <c r="G191" s="106"/>
      <c r="H191" s="106"/>
      <c r="I191" s="91"/>
      <c r="J191" s="91"/>
      <c r="K191" s="91"/>
      <c r="L191" s="91"/>
      <c r="M191" s="91"/>
    </row>
    <row r="192" spans="1:13">
      <c r="F192" s="106"/>
      <c r="G192" s="106"/>
      <c r="H192" s="106"/>
      <c r="I192" s="91"/>
      <c r="J192" s="91"/>
      <c r="K192" s="91"/>
      <c r="L192" s="91"/>
      <c r="M192" s="91"/>
    </row>
    <row r="193" spans="1:13">
      <c r="F193" s="106"/>
      <c r="G193" s="106"/>
      <c r="H193" s="106"/>
      <c r="I193" s="91"/>
      <c r="J193" s="91"/>
      <c r="K193" s="91"/>
      <c r="L193" s="91"/>
      <c r="M193" s="91"/>
    </row>
    <row r="194" spans="1:13">
      <c r="F194" s="106"/>
      <c r="G194" s="106"/>
      <c r="H194" s="106"/>
      <c r="I194" s="91"/>
      <c r="J194" s="91"/>
      <c r="K194" s="91"/>
      <c r="L194" s="91"/>
      <c r="M194" s="91"/>
    </row>
    <row r="195" spans="1:13">
      <c r="F195" s="106"/>
      <c r="G195" s="106"/>
      <c r="H195" s="106"/>
      <c r="I195" s="91"/>
      <c r="J195" s="91"/>
      <c r="K195" s="91"/>
      <c r="L195" s="91"/>
      <c r="M195" s="91"/>
    </row>
    <row r="196" spans="1:13">
      <c r="F196" s="106"/>
      <c r="G196" s="106"/>
      <c r="H196" s="106"/>
      <c r="I196" s="91"/>
      <c r="J196" s="91"/>
      <c r="K196" s="91"/>
      <c r="L196" s="91"/>
      <c r="M196" s="91"/>
    </row>
    <row r="197" spans="1:13">
      <c r="F197" s="106"/>
      <c r="G197" s="106"/>
      <c r="H197" s="106"/>
      <c r="I197" s="91"/>
      <c r="J197" s="91"/>
      <c r="K197" s="91"/>
      <c r="L197" s="91"/>
      <c r="M197" s="91"/>
    </row>
    <row r="198" spans="1:13">
      <c r="A198" s="91"/>
      <c r="B198" s="91"/>
      <c r="C198" s="91"/>
      <c r="D198" s="91"/>
      <c r="E198" s="91"/>
      <c r="F198" s="106"/>
      <c r="G198" s="106"/>
      <c r="H198" s="106"/>
      <c r="I198" s="91"/>
      <c r="J198" s="91"/>
      <c r="K198" s="91"/>
      <c r="L198" s="91"/>
      <c r="M198" s="91"/>
    </row>
    <row r="199" spans="1:13">
      <c r="A199" s="91"/>
      <c r="B199" s="91"/>
      <c r="C199" s="91"/>
      <c r="D199" s="91"/>
      <c r="E199" s="91"/>
      <c r="F199" s="106"/>
      <c r="G199" s="106"/>
      <c r="H199" s="106"/>
      <c r="I199" s="91"/>
      <c r="J199" s="91"/>
      <c r="K199" s="91"/>
      <c r="L199" s="91"/>
      <c r="M199" s="91"/>
    </row>
    <row r="200" spans="1:13">
      <c r="A200" s="91"/>
      <c r="B200" s="91"/>
      <c r="C200" s="91"/>
      <c r="D200" s="91"/>
      <c r="E200" s="91"/>
      <c r="F200" s="106"/>
      <c r="G200" s="106"/>
      <c r="H200" s="106"/>
      <c r="I200" s="91"/>
      <c r="J200" s="91"/>
      <c r="K200" s="91"/>
      <c r="L200" s="91"/>
      <c r="M200" s="91"/>
    </row>
    <row r="201" spans="1:13">
      <c r="A201" s="91"/>
      <c r="B201" s="91"/>
      <c r="C201" s="91"/>
      <c r="D201" s="91"/>
      <c r="E201" s="91"/>
      <c r="F201" s="106"/>
      <c r="G201" s="106"/>
      <c r="H201" s="106"/>
      <c r="I201" s="91"/>
      <c r="J201" s="91"/>
      <c r="K201" s="91"/>
      <c r="L201" s="91"/>
      <c r="M201" s="91"/>
    </row>
    <row r="202" spans="1:13">
      <c r="A202" s="91"/>
      <c r="B202" s="91"/>
      <c r="C202" s="91"/>
      <c r="D202" s="91"/>
      <c r="E202" s="91"/>
      <c r="F202" s="106"/>
      <c r="G202" s="106"/>
      <c r="H202" s="106"/>
      <c r="I202" s="91"/>
      <c r="J202" s="91"/>
      <c r="K202" s="91"/>
      <c r="L202" s="91"/>
      <c r="M202" s="91"/>
    </row>
    <row r="203" spans="1:13">
      <c r="A203" s="91"/>
      <c r="B203" s="91"/>
      <c r="C203" s="91"/>
      <c r="D203" s="91"/>
      <c r="E203" s="91"/>
      <c r="F203" s="106"/>
      <c r="G203" s="106"/>
      <c r="H203" s="106"/>
      <c r="I203" s="91"/>
      <c r="J203" s="91"/>
      <c r="K203" s="91"/>
      <c r="L203" s="91"/>
      <c r="M203" s="91"/>
    </row>
    <row r="204" spans="1:13">
      <c r="A204" s="91"/>
      <c r="B204" s="91"/>
      <c r="C204" s="91"/>
      <c r="D204" s="91"/>
      <c r="E204" s="91"/>
      <c r="F204" s="106"/>
      <c r="G204" s="106"/>
      <c r="H204" s="106"/>
      <c r="I204" s="91"/>
      <c r="J204" s="91"/>
      <c r="K204" s="91"/>
      <c r="L204" s="91"/>
      <c r="M204" s="91"/>
    </row>
    <row r="205" spans="1:13">
      <c r="A205" s="91"/>
      <c r="B205" s="91"/>
      <c r="C205" s="91"/>
      <c r="D205" s="91"/>
      <c r="E205" s="91"/>
      <c r="F205" s="106"/>
      <c r="G205" s="106"/>
      <c r="H205" s="106"/>
      <c r="I205" s="91"/>
      <c r="J205" s="91"/>
      <c r="K205" s="91"/>
      <c r="L205" s="91"/>
      <c r="M205" s="91"/>
    </row>
    <row r="206" spans="1:13">
      <c r="A206" s="91"/>
      <c r="B206" s="91"/>
      <c r="C206" s="91"/>
      <c r="D206" s="91"/>
      <c r="E206" s="91"/>
      <c r="F206" s="106"/>
      <c r="G206" s="106"/>
      <c r="H206" s="106"/>
      <c r="I206" s="91"/>
      <c r="J206" s="91"/>
      <c r="K206" s="91"/>
      <c r="L206" s="91"/>
      <c r="M206" s="91"/>
    </row>
    <row r="207" spans="1:13">
      <c r="A207" s="91"/>
      <c r="B207" s="91"/>
      <c r="C207" s="91"/>
      <c r="D207" s="91"/>
      <c r="E207" s="91"/>
      <c r="F207" s="106"/>
      <c r="G207" s="106"/>
      <c r="H207" s="106"/>
      <c r="I207" s="91"/>
      <c r="J207" s="91"/>
      <c r="K207" s="91"/>
      <c r="L207" s="91"/>
      <c r="M207" s="91"/>
    </row>
    <row r="208" spans="1:13">
      <c r="A208" s="91"/>
      <c r="B208" s="91"/>
      <c r="C208" s="91"/>
      <c r="D208" s="91"/>
      <c r="E208" s="91"/>
      <c r="F208" s="106"/>
      <c r="G208" s="106"/>
      <c r="H208" s="106"/>
      <c r="I208" s="91"/>
      <c r="J208" s="91"/>
      <c r="K208" s="91"/>
      <c r="L208" s="91"/>
      <c r="M208" s="91"/>
    </row>
    <row r="209" spans="1:13">
      <c r="A209" s="91"/>
      <c r="B209" s="91"/>
      <c r="C209" s="91"/>
      <c r="D209" s="91"/>
      <c r="E209" s="91"/>
      <c r="F209" s="106"/>
      <c r="G209" s="106"/>
      <c r="H209" s="106"/>
      <c r="I209" s="91"/>
      <c r="J209" s="91"/>
      <c r="K209" s="91"/>
      <c r="L209" s="91"/>
      <c r="M209" s="91"/>
    </row>
    <row r="210" spans="1:13">
      <c r="A210" s="91"/>
      <c r="B210" s="91"/>
      <c r="C210" s="91"/>
      <c r="D210" s="91"/>
      <c r="E210" s="91"/>
      <c r="F210" s="106"/>
      <c r="G210" s="106"/>
      <c r="H210" s="106"/>
      <c r="I210" s="91"/>
      <c r="J210" s="91"/>
      <c r="K210" s="91"/>
      <c r="L210" s="91"/>
      <c r="M210" s="91"/>
    </row>
    <row r="211" spans="1:13">
      <c r="A211" s="91"/>
      <c r="B211" s="91"/>
      <c r="C211" s="91"/>
      <c r="D211" s="91"/>
      <c r="E211" s="91"/>
      <c r="F211" s="106"/>
      <c r="G211" s="106"/>
      <c r="H211" s="106"/>
      <c r="I211" s="91"/>
      <c r="J211" s="91"/>
      <c r="K211" s="91"/>
      <c r="L211" s="91"/>
      <c r="M211" s="91"/>
    </row>
    <row r="212" spans="1:13">
      <c r="A212" s="91"/>
      <c r="B212" s="91"/>
      <c r="C212" s="91"/>
      <c r="D212" s="91"/>
      <c r="E212" s="91"/>
      <c r="F212" s="106"/>
      <c r="G212" s="106"/>
      <c r="H212" s="106"/>
      <c r="I212" s="91"/>
      <c r="J212" s="91"/>
      <c r="K212" s="91"/>
      <c r="L212" s="91"/>
      <c r="M212" s="91"/>
    </row>
    <row r="213" spans="1:13">
      <c r="A213" s="91"/>
      <c r="B213" s="91"/>
      <c r="C213" s="91"/>
      <c r="D213" s="91"/>
      <c r="E213" s="91"/>
      <c r="F213" s="106"/>
      <c r="G213" s="106"/>
      <c r="H213" s="106"/>
      <c r="I213" s="91"/>
      <c r="J213" s="91"/>
      <c r="K213" s="91"/>
      <c r="L213" s="91"/>
      <c r="M213" s="91"/>
    </row>
    <row r="214" spans="1:13">
      <c r="A214" s="91"/>
      <c r="B214" s="91"/>
      <c r="C214" s="91"/>
      <c r="D214" s="91"/>
      <c r="E214" s="91"/>
      <c r="F214" s="106"/>
      <c r="G214" s="106"/>
      <c r="H214" s="106"/>
      <c r="I214" s="91"/>
      <c r="J214" s="91"/>
      <c r="K214" s="91"/>
      <c r="L214" s="91"/>
      <c r="M214" s="91"/>
    </row>
    <row r="215" spans="1:13">
      <c r="A215" s="91"/>
      <c r="B215" s="91"/>
      <c r="C215" s="91"/>
      <c r="D215" s="91"/>
      <c r="E215" s="91"/>
      <c r="F215" s="106"/>
      <c r="G215" s="106"/>
      <c r="H215" s="106"/>
      <c r="I215" s="91"/>
      <c r="J215" s="91"/>
      <c r="K215" s="91"/>
      <c r="L215" s="91"/>
      <c r="M215" s="91"/>
    </row>
    <row r="216" spans="1:13">
      <c r="A216" s="91"/>
      <c r="B216" s="91"/>
      <c r="C216" s="91"/>
      <c r="D216" s="91"/>
      <c r="E216" s="91"/>
      <c r="F216" s="106"/>
      <c r="G216" s="106"/>
      <c r="H216" s="106"/>
      <c r="I216" s="91"/>
      <c r="J216" s="91"/>
      <c r="K216" s="91"/>
      <c r="L216" s="91"/>
      <c r="M216" s="91"/>
    </row>
    <row r="217" spans="1:13">
      <c r="A217" s="91"/>
      <c r="B217" s="91"/>
      <c r="C217" s="91"/>
      <c r="D217" s="91"/>
      <c r="E217" s="91"/>
      <c r="F217" s="106"/>
      <c r="G217" s="106"/>
      <c r="H217" s="106"/>
      <c r="I217" s="91"/>
      <c r="J217" s="91"/>
      <c r="K217" s="91"/>
      <c r="L217" s="91"/>
      <c r="M217" s="91"/>
    </row>
    <row r="218" spans="1:13">
      <c r="A218" s="91"/>
      <c r="B218" s="91"/>
      <c r="C218" s="91"/>
      <c r="D218" s="91"/>
      <c r="E218" s="91"/>
      <c r="F218" s="106"/>
      <c r="G218" s="106"/>
      <c r="H218" s="106"/>
      <c r="I218" s="91"/>
      <c r="J218" s="91"/>
      <c r="K218" s="91"/>
      <c r="L218" s="91"/>
      <c r="M218" s="91"/>
    </row>
    <row r="219" spans="1:13">
      <c r="A219" s="91"/>
      <c r="B219" s="91"/>
      <c r="C219" s="91"/>
      <c r="D219" s="91"/>
      <c r="E219" s="91"/>
      <c r="F219" s="106"/>
      <c r="G219" s="106"/>
      <c r="H219" s="106"/>
      <c r="I219" s="91"/>
      <c r="J219" s="91"/>
      <c r="K219" s="91"/>
      <c r="L219" s="91"/>
      <c r="M219" s="91"/>
    </row>
    <row r="220" spans="1:13">
      <c r="A220" s="91"/>
      <c r="B220" s="91"/>
      <c r="C220" s="91"/>
      <c r="D220" s="91"/>
      <c r="E220" s="91"/>
      <c r="F220" s="106"/>
      <c r="G220" s="106"/>
      <c r="H220" s="106"/>
      <c r="I220" s="91"/>
      <c r="J220" s="91"/>
      <c r="K220" s="91"/>
      <c r="L220" s="91"/>
      <c r="M220" s="91"/>
    </row>
    <row r="221" spans="1:13">
      <c r="A221" s="91"/>
      <c r="B221" s="91"/>
      <c r="C221" s="91"/>
      <c r="D221" s="91"/>
      <c r="E221" s="91"/>
      <c r="F221" s="106"/>
      <c r="G221" s="106"/>
      <c r="H221" s="106"/>
      <c r="I221" s="91"/>
      <c r="J221" s="91"/>
      <c r="K221" s="91"/>
      <c r="L221" s="91"/>
      <c r="M221" s="91"/>
    </row>
    <row r="222" spans="1:13">
      <c r="A222" s="91"/>
      <c r="B222" s="91"/>
      <c r="C222" s="91"/>
      <c r="D222" s="91"/>
      <c r="E222" s="91"/>
      <c r="F222" s="106"/>
      <c r="G222" s="106"/>
      <c r="H222" s="106"/>
      <c r="I222" s="91"/>
      <c r="J222" s="91"/>
      <c r="K222" s="91"/>
      <c r="L222" s="91"/>
      <c r="M222" s="91"/>
    </row>
    <row r="223" spans="1:13">
      <c r="A223" s="91"/>
      <c r="B223" s="91"/>
      <c r="C223" s="91"/>
      <c r="D223" s="91"/>
      <c r="E223" s="91"/>
      <c r="F223" s="106"/>
      <c r="G223" s="106"/>
      <c r="H223" s="106"/>
      <c r="I223" s="91"/>
      <c r="J223" s="91"/>
      <c r="K223" s="91"/>
      <c r="L223" s="91"/>
      <c r="M223" s="91"/>
    </row>
    <row r="224" spans="1:13">
      <c r="A224" s="91"/>
      <c r="B224" s="91"/>
      <c r="C224" s="91"/>
      <c r="D224" s="91"/>
      <c r="E224" s="91"/>
      <c r="F224" s="106"/>
      <c r="G224" s="106"/>
      <c r="H224" s="106"/>
      <c r="I224" s="91"/>
      <c r="J224" s="91"/>
      <c r="K224" s="91"/>
      <c r="L224" s="91"/>
      <c r="M224" s="91"/>
    </row>
    <row r="225" spans="1:13">
      <c r="A225" s="91"/>
      <c r="B225" s="91"/>
      <c r="C225" s="91"/>
      <c r="D225" s="91"/>
      <c r="E225" s="91"/>
      <c r="F225" s="106"/>
      <c r="G225" s="106"/>
      <c r="H225" s="106"/>
      <c r="I225" s="91"/>
      <c r="J225" s="91"/>
      <c r="K225" s="91"/>
      <c r="L225" s="91"/>
      <c r="M225" s="91"/>
    </row>
    <row r="226" spans="1:13">
      <c r="A226" s="91"/>
      <c r="B226" s="91"/>
      <c r="C226" s="91"/>
      <c r="D226" s="91"/>
      <c r="E226" s="91"/>
      <c r="F226" s="106"/>
      <c r="G226" s="106"/>
      <c r="H226" s="106"/>
      <c r="I226" s="91"/>
      <c r="J226" s="91"/>
      <c r="K226" s="91"/>
      <c r="L226" s="91"/>
      <c r="M226" s="91"/>
    </row>
    <row r="227" spans="1:13">
      <c r="A227" s="91"/>
      <c r="B227" s="91"/>
      <c r="C227" s="91"/>
      <c r="D227" s="91"/>
      <c r="E227" s="91"/>
      <c r="F227" s="106"/>
      <c r="G227" s="106"/>
      <c r="H227" s="106"/>
      <c r="I227" s="91"/>
      <c r="J227" s="91"/>
      <c r="K227" s="91"/>
      <c r="L227" s="91"/>
      <c r="M227" s="91"/>
    </row>
    <row r="228" spans="1:13">
      <c r="A228" s="91"/>
      <c r="B228" s="91"/>
      <c r="C228" s="91"/>
      <c r="D228" s="91"/>
      <c r="E228" s="91"/>
      <c r="F228" s="106"/>
      <c r="G228" s="106"/>
      <c r="H228" s="106"/>
      <c r="I228" s="91"/>
      <c r="J228" s="91"/>
      <c r="K228" s="91"/>
      <c r="L228" s="91"/>
      <c r="M228" s="91"/>
    </row>
    <row r="229" spans="1:13">
      <c r="A229" s="91"/>
      <c r="B229" s="91"/>
      <c r="C229" s="91"/>
      <c r="D229" s="91"/>
      <c r="E229" s="91"/>
      <c r="F229" s="106"/>
      <c r="G229" s="106"/>
      <c r="H229" s="106"/>
      <c r="I229" s="91"/>
      <c r="J229" s="91"/>
      <c r="K229" s="91"/>
      <c r="L229" s="91"/>
      <c r="M229" s="91"/>
    </row>
    <row r="230" spans="1:13">
      <c r="A230" s="91"/>
      <c r="B230" s="91"/>
      <c r="C230" s="91"/>
      <c r="D230" s="91"/>
      <c r="E230" s="91"/>
      <c r="F230" s="106"/>
      <c r="G230" s="106"/>
      <c r="H230" s="106"/>
      <c r="I230" s="91"/>
      <c r="J230" s="91"/>
      <c r="K230" s="91"/>
      <c r="L230" s="91"/>
      <c r="M230" s="91"/>
    </row>
    <row r="231" spans="1:13">
      <c r="A231" s="91"/>
      <c r="B231" s="91"/>
      <c r="C231" s="91"/>
      <c r="D231" s="91"/>
      <c r="E231" s="91"/>
      <c r="F231" s="106"/>
      <c r="G231" s="106"/>
      <c r="H231" s="106"/>
      <c r="I231" s="91"/>
      <c r="J231" s="91"/>
      <c r="K231" s="91"/>
      <c r="L231" s="91"/>
      <c r="M231" s="91"/>
    </row>
    <row r="232" spans="1:13">
      <c r="A232" s="91"/>
      <c r="B232" s="91"/>
      <c r="C232" s="91"/>
      <c r="D232" s="91"/>
      <c r="E232" s="91"/>
      <c r="F232" s="106"/>
      <c r="G232" s="106"/>
      <c r="H232" s="106"/>
      <c r="I232" s="91"/>
      <c r="J232" s="91"/>
      <c r="K232" s="91"/>
      <c r="L232" s="91"/>
      <c r="M232" s="91"/>
    </row>
    <row r="233" spans="1:13">
      <c r="A233" s="91"/>
      <c r="B233" s="91"/>
      <c r="C233" s="91"/>
      <c r="D233" s="91"/>
      <c r="E233" s="91"/>
      <c r="F233" s="106"/>
      <c r="G233" s="106"/>
      <c r="H233" s="106"/>
      <c r="I233" s="91"/>
      <c r="J233" s="91"/>
      <c r="K233" s="91"/>
      <c r="L233" s="91"/>
      <c r="M233" s="91"/>
    </row>
    <row r="234" spans="1:13">
      <c r="A234" s="91"/>
      <c r="B234" s="91"/>
      <c r="C234" s="91"/>
      <c r="D234" s="91"/>
      <c r="E234" s="91"/>
      <c r="F234" s="106"/>
      <c r="G234" s="106"/>
      <c r="H234" s="106"/>
      <c r="I234" s="91"/>
      <c r="J234" s="91"/>
      <c r="K234" s="91"/>
      <c r="L234" s="91"/>
      <c r="M234" s="91"/>
    </row>
    <row r="235" spans="1:13">
      <c r="A235" s="91"/>
      <c r="B235" s="91"/>
      <c r="C235" s="91"/>
      <c r="D235" s="91"/>
      <c r="E235" s="91"/>
      <c r="F235" s="106"/>
      <c r="G235" s="106"/>
      <c r="H235" s="106"/>
      <c r="I235" s="91"/>
      <c r="J235" s="91"/>
      <c r="K235" s="91"/>
      <c r="L235" s="91"/>
      <c r="M235" s="91"/>
    </row>
    <row r="236" spans="1:13">
      <c r="A236" s="91"/>
      <c r="B236" s="91"/>
      <c r="C236" s="91"/>
      <c r="D236" s="91"/>
      <c r="E236" s="91"/>
      <c r="F236" s="106"/>
      <c r="G236" s="106"/>
      <c r="H236" s="106"/>
      <c r="I236" s="91"/>
      <c r="J236" s="91"/>
      <c r="K236" s="91"/>
      <c r="L236" s="91"/>
      <c r="M236" s="91"/>
    </row>
    <row r="237" spans="1:13">
      <c r="A237" s="91"/>
      <c r="B237" s="91"/>
      <c r="C237" s="91"/>
      <c r="D237" s="91"/>
      <c r="E237" s="91"/>
      <c r="F237" s="106"/>
      <c r="G237" s="106"/>
      <c r="H237" s="106"/>
      <c r="I237" s="91"/>
      <c r="J237" s="91"/>
      <c r="K237" s="91"/>
      <c r="L237" s="91"/>
      <c r="M237" s="91"/>
    </row>
    <row r="238" spans="1:13">
      <c r="A238" s="91"/>
      <c r="B238" s="91"/>
      <c r="C238" s="91"/>
      <c r="D238" s="91"/>
      <c r="E238" s="91"/>
      <c r="F238" s="106"/>
      <c r="G238" s="106"/>
      <c r="H238" s="106"/>
      <c r="I238" s="91"/>
      <c r="J238" s="91"/>
      <c r="K238" s="91"/>
      <c r="L238" s="91"/>
      <c r="M238" s="91"/>
    </row>
    <row r="239" spans="1:13">
      <c r="A239" s="91"/>
      <c r="B239" s="91"/>
      <c r="C239" s="91"/>
      <c r="D239" s="91"/>
      <c r="E239" s="91"/>
      <c r="F239" s="106"/>
      <c r="G239" s="106"/>
      <c r="H239" s="106"/>
      <c r="I239" s="91"/>
      <c r="J239" s="91"/>
      <c r="K239" s="91"/>
      <c r="L239" s="91"/>
      <c r="M239" s="91"/>
    </row>
    <row r="240" spans="1:13">
      <c r="A240" s="91"/>
      <c r="B240" s="91"/>
      <c r="C240" s="91"/>
      <c r="D240" s="91"/>
      <c r="E240" s="91"/>
      <c r="F240" s="106"/>
      <c r="G240" s="106"/>
      <c r="H240" s="106"/>
      <c r="I240" s="91"/>
      <c r="J240" s="91"/>
      <c r="K240" s="91"/>
      <c r="L240" s="91"/>
      <c r="M240" s="91"/>
    </row>
    <row r="241" spans="1:13">
      <c r="A241" s="91"/>
      <c r="B241" s="91"/>
      <c r="C241" s="91"/>
      <c r="D241" s="91"/>
      <c r="E241" s="91"/>
      <c r="F241" s="106"/>
      <c r="G241" s="106"/>
      <c r="H241" s="106"/>
      <c r="I241" s="91"/>
      <c r="J241" s="91"/>
      <c r="K241" s="91"/>
      <c r="L241" s="91"/>
      <c r="M241" s="91"/>
    </row>
    <row r="242" spans="1:13">
      <c r="A242" s="91"/>
      <c r="B242" s="91"/>
      <c r="C242" s="91"/>
      <c r="D242" s="91"/>
      <c r="E242" s="91"/>
      <c r="F242" s="106"/>
      <c r="G242" s="106"/>
      <c r="H242" s="106"/>
      <c r="I242" s="91"/>
      <c r="J242" s="91"/>
      <c r="K242" s="91"/>
      <c r="L242" s="91"/>
      <c r="M242" s="91"/>
    </row>
    <row r="243" spans="1:13">
      <c r="A243" s="91"/>
      <c r="B243" s="91"/>
      <c r="C243" s="91"/>
      <c r="D243" s="91"/>
      <c r="E243" s="91"/>
      <c r="F243" s="106"/>
      <c r="G243" s="106"/>
      <c r="H243" s="106"/>
      <c r="I243" s="91"/>
      <c r="J243" s="91"/>
      <c r="K243" s="91"/>
      <c r="L243" s="91"/>
      <c r="M243" s="91"/>
    </row>
    <row r="244" spans="1:13">
      <c r="A244" s="91"/>
      <c r="B244" s="91"/>
      <c r="C244" s="91"/>
      <c r="D244" s="91"/>
      <c r="E244" s="91"/>
      <c r="F244" s="106"/>
      <c r="G244" s="106"/>
      <c r="H244" s="106"/>
      <c r="I244" s="91"/>
      <c r="J244" s="91"/>
      <c r="K244" s="91"/>
      <c r="L244" s="91"/>
      <c r="M244" s="91"/>
    </row>
    <row r="245" spans="1:13">
      <c r="A245" s="91"/>
      <c r="B245" s="91"/>
      <c r="C245" s="91"/>
      <c r="D245" s="91"/>
      <c r="E245" s="91"/>
      <c r="F245" s="106"/>
      <c r="G245" s="106"/>
      <c r="H245" s="106"/>
      <c r="I245" s="91"/>
      <c r="J245" s="91"/>
      <c r="K245" s="91"/>
      <c r="L245" s="91"/>
      <c r="M245" s="91"/>
    </row>
    <row r="246" spans="1:13">
      <c r="A246" s="91"/>
      <c r="B246" s="91"/>
      <c r="C246" s="91"/>
      <c r="D246" s="91"/>
      <c r="E246" s="91"/>
      <c r="F246" s="106"/>
      <c r="G246" s="106"/>
      <c r="H246" s="106"/>
      <c r="I246" s="91"/>
      <c r="J246" s="91"/>
      <c r="K246" s="91"/>
      <c r="L246" s="91"/>
      <c r="M246" s="91"/>
    </row>
    <row r="247" spans="1:13">
      <c r="A247" s="91"/>
      <c r="B247" s="91"/>
      <c r="C247" s="91"/>
      <c r="D247" s="91"/>
      <c r="E247" s="91"/>
      <c r="F247" s="106"/>
      <c r="G247" s="106"/>
      <c r="H247" s="106"/>
      <c r="I247" s="91"/>
      <c r="J247" s="91"/>
      <c r="K247" s="91"/>
      <c r="L247" s="91"/>
      <c r="M247" s="91"/>
    </row>
    <row r="248" spans="1:13">
      <c r="A248" s="91"/>
      <c r="B248" s="91"/>
      <c r="C248" s="91"/>
      <c r="D248" s="91"/>
      <c r="E248" s="91"/>
      <c r="F248" s="106"/>
      <c r="G248" s="106"/>
      <c r="H248" s="106"/>
      <c r="I248" s="91"/>
      <c r="J248" s="91"/>
      <c r="K248" s="91"/>
      <c r="L248" s="91"/>
      <c r="M248" s="91"/>
    </row>
    <row r="249" spans="1:13">
      <c r="A249" s="91"/>
      <c r="B249" s="91"/>
      <c r="C249" s="91"/>
      <c r="D249" s="91"/>
      <c r="E249" s="91"/>
      <c r="F249" s="106"/>
      <c r="G249" s="106"/>
      <c r="H249" s="106"/>
      <c r="I249" s="91"/>
      <c r="J249" s="91"/>
      <c r="K249" s="91"/>
      <c r="L249" s="91"/>
      <c r="M249" s="91"/>
    </row>
    <row r="250" spans="1:13">
      <c r="A250" s="91"/>
      <c r="B250" s="91"/>
      <c r="C250" s="91"/>
      <c r="D250" s="91"/>
      <c r="E250" s="91"/>
      <c r="F250" s="106"/>
      <c r="G250" s="106"/>
      <c r="H250" s="106"/>
      <c r="I250" s="91"/>
      <c r="J250" s="91"/>
      <c r="K250" s="91"/>
      <c r="L250" s="91"/>
      <c r="M250" s="91"/>
    </row>
    <row r="251" spans="1:13">
      <c r="A251" s="91"/>
      <c r="B251" s="91"/>
      <c r="C251" s="91"/>
      <c r="D251" s="91"/>
      <c r="E251" s="91"/>
      <c r="F251" s="106"/>
      <c r="G251" s="106"/>
      <c r="H251" s="106"/>
      <c r="I251" s="91"/>
      <c r="J251" s="91"/>
      <c r="K251" s="91"/>
      <c r="L251" s="91"/>
      <c r="M251" s="91"/>
    </row>
    <row r="252" spans="1:13">
      <c r="A252" s="91"/>
      <c r="B252" s="91"/>
      <c r="C252" s="91"/>
      <c r="D252" s="91"/>
      <c r="E252" s="91"/>
      <c r="F252" s="106"/>
      <c r="G252" s="106"/>
      <c r="H252" s="106"/>
      <c r="I252" s="91"/>
      <c r="J252" s="91"/>
      <c r="K252" s="91"/>
      <c r="L252" s="91"/>
      <c r="M252" s="91"/>
    </row>
    <row r="253" spans="1:13">
      <c r="A253" s="91"/>
      <c r="B253" s="91"/>
      <c r="C253" s="91"/>
      <c r="D253" s="91"/>
      <c r="E253" s="91"/>
      <c r="F253" s="106"/>
      <c r="G253" s="106"/>
      <c r="H253" s="106"/>
      <c r="I253" s="91"/>
      <c r="J253" s="91"/>
      <c r="K253" s="91"/>
      <c r="L253" s="91"/>
      <c r="M253" s="91"/>
    </row>
    <row r="254" spans="1:13">
      <c r="A254" s="91"/>
      <c r="B254" s="91"/>
      <c r="C254" s="91"/>
      <c r="D254" s="91"/>
      <c r="E254" s="91"/>
      <c r="F254" s="106"/>
      <c r="G254" s="106"/>
      <c r="H254" s="106"/>
      <c r="I254" s="91"/>
      <c r="J254" s="91"/>
      <c r="K254" s="91"/>
      <c r="L254" s="91"/>
      <c r="M254" s="91"/>
    </row>
    <row r="255" spans="1:13">
      <c r="A255" s="91"/>
      <c r="B255" s="91"/>
      <c r="C255" s="91"/>
      <c r="D255" s="91"/>
      <c r="E255" s="91"/>
      <c r="F255" s="106"/>
      <c r="G255" s="106"/>
      <c r="H255" s="106"/>
      <c r="I255" s="91"/>
      <c r="J255" s="91"/>
      <c r="K255" s="91"/>
      <c r="L255" s="91"/>
      <c r="M255" s="91"/>
    </row>
    <row r="256" spans="1:13">
      <c r="A256" s="91"/>
      <c r="B256" s="91"/>
      <c r="C256" s="91"/>
      <c r="D256" s="91"/>
      <c r="E256" s="91"/>
      <c r="F256" s="106"/>
      <c r="G256" s="106"/>
      <c r="H256" s="106"/>
      <c r="I256" s="91"/>
      <c r="J256" s="91"/>
      <c r="K256" s="91"/>
      <c r="L256" s="91"/>
      <c r="M256" s="91"/>
    </row>
  </sheetData>
  <mergeCells count="5">
    <mergeCell ref="B130:G130"/>
    <mergeCell ref="A129:G129"/>
    <mergeCell ref="A1:G1"/>
    <mergeCell ref="A2:G2"/>
    <mergeCell ref="A3:G3"/>
  </mergeCells>
  <printOptions horizontalCentered="1"/>
  <pageMargins left="0.78740157480314965" right="0.78740157480314965" top="0.78740157480314965" bottom="4.1338582677165361" header="0.51181102362204722" footer="3.5433070866141736"/>
  <pageSetup paperSize="9" scale="89" firstPageNumber="53" fitToHeight="14" orientation="portrait" blackAndWhite="1" useFirstPageNumber="1" r:id="rId1"/>
  <headerFooter alignWithMargins="0">
    <oddHeader xml:space="preserve">&amp;C   </oddHeader>
    <oddFooter>&amp;C&amp;"Times New Roman,Bold" &amp;P</oddFooter>
  </headerFooter>
  <rowBreaks count="4" manualBreakCount="4">
    <brk id="37" max="9" man="1"/>
    <brk id="70" max="9" man="1"/>
    <brk id="104" max="9" man="1"/>
    <brk id="135" max="9" man="1"/>
  </rowBreaks>
</worksheet>
</file>

<file path=xl/worksheets/sheet32.xml><?xml version="1.0" encoding="utf-8"?>
<worksheet xmlns="http://schemas.openxmlformats.org/spreadsheetml/2006/main" xmlns:r="http://schemas.openxmlformats.org/officeDocument/2006/relationships">
  <sheetPr syncVertical="1" syncRef="A1" transitionEvaluation="1" codeName="Sheet30">
    <tabColor rgb="FFFFFF00"/>
  </sheetPr>
  <dimension ref="A1:P215"/>
  <sheetViews>
    <sheetView view="pageBreakPreview" zoomScaleSheetLayoutView="100" workbookViewId="0">
      <selection activeCell="I1" sqref="I1:R1048576"/>
    </sheetView>
  </sheetViews>
  <sheetFormatPr defaultColWidth="9.109375" defaultRowHeight="13.2"/>
  <cols>
    <col min="1" max="1" width="7" style="1324" customWidth="1"/>
    <col min="2" max="2" width="8.109375" style="109" customWidth="1"/>
    <col min="3" max="3" width="32.6640625" style="91" customWidth="1"/>
    <col min="4" max="4" width="10" style="106" customWidth="1"/>
    <col min="5" max="5" width="9.44140625" style="106" customWidth="1"/>
    <col min="6" max="6" width="10.44140625" style="91" customWidth="1"/>
    <col min="7" max="7" width="9.6640625" style="91" customWidth="1"/>
    <col min="8" max="8" width="3.88671875" style="1899" customWidth="1"/>
    <col min="9" max="10" width="12.44140625" style="113" customWidth="1"/>
    <col min="11" max="16" width="9.109375" style="113"/>
    <col min="17" max="16384" width="9.109375" style="91"/>
  </cols>
  <sheetData>
    <row r="1" spans="1:16">
      <c r="A1" s="2230" t="s">
        <v>105</v>
      </c>
      <c r="B1" s="2230"/>
      <c r="C1" s="2230"/>
      <c r="D1" s="2230"/>
      <c r="E1" s="2230"/>
      <c r="F1" s="2230"/>
      <c r="G1" s="2230"/>
      <c r="H1" s="1903"/>
      <c r="I1" s="91"/>
      <c r="J1" s="91"/>
      <c r="K1" s="91"/>
      <c r="L1" s="91"/>
      <c r="M1" s="91"/>
      <c r="N1" s="91"/>
      <c r="O1" s="91"/>
      <c r="P1" s="91"/>
    </row>
    <row r="2" spans="1:16">
      <c r="A2" s="2230" t="s">
        <v>106</v>
      </c>
      <c r="B2" s="2230"/>
      <c r="C2" s="2230"/>
      <c r="D2" s="2230"/>
      <c r="E2" s="2230"/>
      <c r="F2" s="2230"/>
      <c r="G2" s="2230"/>
      <c r="H2" s="1903"/>
      <c r="I2" s="91"/>
      <c r="J2" s="91"/>
      <c r="K2" s="91"/>
      <c r="L2" s="91"/>
      <c r="M2" s="91"/>
      <c r="N2" s="91"/>
      <c r="O2" s="91"/>
      <c r="P2" s="91"/>
    </row>
    <row r="3" spans="1:16">
      <c r="A3" s="2173" t="s">
        <v>763</v>
      </c>
      <c r="B3" s="2173"/>
      <c r="C3" s="2173"/>
      <c r="D3" s="2173"/>
      <c r="E3" s="2173"/>
      <c r="F3" s="2173"/>
      <c r="G3" s="2173"/>
      <c r="H3" s="1892"/>
      <c r="I3" s="91"/>
      <c r="J3" s="91"/>
      <c r="K3" s="91"/>
      <c r="L3" s="91"/>
      <c r="M3" s="91"/>
      <c r="N3" s="91"/>
      <c r="O3" s="91"/>
      <c r="P3" s="91"/>
    </row>
    <row r="4" spans="1:16" ht="10.199999999999999" customHeight="1">
      <c r="A4" s="37"/>
      <c r="B4" s="1322"/>
      <c r="C4" s="1322"/>
      <c r="D4" s="1322"/>
      <c r="E4" s="1322"/>
      <c r="F4" s="1322"/>
      <c r="G4" s="1322"/>
      <c r="H4" s="593"/>
      <c r="I4" s="91"/>
      <c r="J4" s="91"/>
      <c r="K4" s="91"/>
      <c r="L4" s="91"/>
      <c r="M4" s="91"/>
      <c r="N4" s="91"/>
      <c r="O4" s="91"/>
      <c r="P4" s="91"/>
    </row>
    <row r="5" spans="1:16">
      <c r="A5" s="37"/>
      <c r="B5" s="33"/>
      <c r="C5" s="33"/>
      <c r="D5" s="39"/>
      <c r="E5" s="40" t="s">
        <v>28</v>
      </c>
      <c r="F5" s="40" t="s">
        <v>29</v>
      </c>
      <c r="G5" s="40" t="s">
        <v>167</v>
      </c>
      <c r="H5" s="44"/>
      <c r="I5" s="91"/>
      <c r="J5" s="91"/>
      <c r="K5" s="91"/>
      <c r="L5" s="91"/>
      <c r="M5" s="91"/>
      <c r="N5" s="91"/>
      <c r="O5" s="91"/>
      <c r="P5" s="91"/>
    </row>
    <row r="6" spans="1:16">
      <c r="A6" s="37"/>
      <c r="B6" s="45" t="s">
        <v>30</v>
      </c>
      <c r="C6" s="33" t="s">
        <v>31</v>
      </c>
      <c r="D6" s="42" t="s">
        <v>91</v>
      </c>
      <c r="E6" s="35">
        <v>1694380</v>
      </c>
      <c r="F6" s="35">
        <v>337051</v>
      </c>
      <c r="G6" s="35">
        <f>SUM(E6:F6)</f>
        <v>2031431</v>
      </c>
      <c r="H6" s="42"/>
      <c r="I6" s="91"/>
      <c r="J6" s="91"/>
      <c r="K6" s="91"/>
      <c r="L6" s="91"/>
      <c r="M6" s="91"/>
      <c r="N6" s="91"/>
      <c r="O6" s="91"/>
      <c r="P6" s="91"/>
    </row>
    <row r="7" spans="1:16">
      <c r="A7" s="37"/>
      <c r="B7" s="45" t="s">
        <v>32</v>
      </c>
      <c r="C7" s="43" t="s">
        <v>33</v>
      </c>
      <c r="D7" s="44"/>
      <c r="E7" s="36"/>
      <c r="F7" s="36"/>
      <c r="G7" s="36"/>
      <c r="H7" s="44"/>
      <c r="I7" s="91"/>
      <c r="J7" s="91"/>
      <c r="K7" s="91"/>
      <c r="L7" s="91"/>
      <c r="M7" s="91"/>
      <c r="N7" s="91"/>
      <c r="O7" s="91"/>
      <c r="P7" s="91"/>
    </row>
    <row r="8" spans="1:16">
      <c r="A8" s="37"/>
      <c r="B8" s="41"/>
      <c r="C8" s="43" t="s">
        <v>163</v>
      </c>
      <c r="D8" s="44" t="s">
        <v>91</v>
      </c>
      <c r="E8" s="36">
        <f>G45</f>
        <v>228610</v>
      </c>
      <c r="F8" s="625">
        <f>G56</f>
        <v>100</v>
      </c>
      <c r="G8" s="36">
        <f>SUM(E8:F8)</f>
        <v>228710</v>
      </c>
      <c r="H8" s="44"/>
      <c r="I8" s="91"/>
      <c r="J8" s="91"/>
      <c r="K8" s="91"/>
      <c r="L8" s="91"/>
      <c r="M8" s="91"/>
      <c r="N8" s="91"/>
      <c r="O8" s="91"/>
      <c r="P8" s="91"/>
    </row>
    <row r="9" spans="1:16">
      <c r="A9" s="37"/>
      <c r="B9" s="45" t="s">
        <v>90</v>
      </c>
      <c r="C9" s="33" t="s">
        <v>47</v>
      </c>
      <c r="D9" s="46" t="s">
        <v>91</v>
      </c>
      <c r="E9" s="47">
        <f>SUM(E6:E8)</f>
        <v>1922990</v>
      </c>
      <c r="F9" s="47">
        <f>SUM(F6:F8)</f>
        <v>337151</v>
      </c>
      <c r="G9" s="47">
        <f>SUM(E9:F9)</f>
        <v>2260141</v>
      </c>
      <c r="H9" s="42"/>
      <c r="I9" s="91"/>
      <c r="J9" s="91"/>
      <c r="K9" s="91"/>
      <c r="L9" s="91"/>
      <c r="M9" s="91"/>
      <c r="N9" s="91"/>
      <c r="O9" s="91"/>
      <c r="P9" s="91"/>
    </row>
    <row r="10" spans="1:16" ht="10.95" customHeight="1">
      <c r="A10" s="37"/>
      <c r="B10" s="41"/>
      <c r="C10" s="33"/>
      <c r="D10" s="34"/>
      <c r="E10" s="34"/>
      <c r="F10" s="42"/>
      <c r="G10" s="34"/>
      <c r="H10" s="42"/>
      <c r="I10" s="91"/>
      <c r="J10" s="91"/>
      <c r="K10" s="91"/>
      <c r="L10" s="91"/>
      <c r="M10" s="91"/>
      <c r="N10" s="91"/>
      <c r="O10" s="91"/>
      <c r="P10" s="91"/>
    </row>
    <row r="11" spans="1:16">
      <c r="A11" s="37"/>
      <c r="B11" s="45" t="s">
        <v>48</v>
      </c>
      <c r="C11" s="33" t="s">
        <v>49</v>
      </c>
      <c r="D11" s="33"/>
      <c r="E11" s="33"/>
      <c r="F11" s="48"/>
      <c r="G11" s="33"/>
      <c r="H11" s="48"/>
      <c r="I11" s="91"/>
      <c r="J11" s="91"/>
      <c r="K11" s="91"/>
      <c r="L11" s="91"/>
      <c r="M11" s="91"/>
      <c r="N11" s="91"/>
      <c r="O11" s="91"/>
      <c r="P11" s="91"/>
    </row>
    <row r="12" spans="1:16" s="1" customFormat="1">
      <c r="A12" s="35"/>
      <c r="B12" s="636"/>
      <c r="C12" s="636"/>
      <c r="D12" s="636"/>
      <c r="E12" s="636"/>
      <c r="F12" s="636"/>
      <c r="G12" s="636"/>
      <c r="H12" s="594"/>
    </row>
    <row r="13" spans="1:16" s="1" customFormat="1" ht="13.8" thickBot="1">
      <c r="A13" s="49"/>
      <c r="B13" s="1323"/>
      <c r="C13" s="1323"/>
      <c r="D13" s="1323"/>
      <c r="E13" s="1323"/>
      <c r="F13" s="1323"/>
      <c r="G13" s="1323" t="s">
        <v>155</v>
      </c>
      <c r="H13" s="594"/>
    </row>
    <row r="14" spans="1:16" s="1" customFormat="1" ht="14.4" thickTop="1" thickBot="1">
      <c r="A14" s="49"/>
      <c r="B14" s="282"/>
      <c r="C14" s="282" t="s">
        <v>50</v>
      </c>
      <c r="D14" s="282"/>
      <c r="E14" s="282"/>
      <c r="F14" s="282"/>
      <c r="G14" s="50" t="s">
        <v>167</v>
      </c>
      <c r="H14" s="44"/>
    </row>
    <row r="15" spans="1:16" ht="13.8" thickTop="1">
      <c r="A15" s="1385"/>
      <c r="B15" s="93"/>
      <c r="C15" s="101" t="s">
        <v>94</v>
      </c>
      <c r="D15" s="98"/>
      <c r="E15" s="815"/>
      <c r="F15" s="815"/>
      <c r="G15" s="98"/>
      <c r="H15" s="99"/>
      <c r="K15" s="91"/>
      <c r="L15" s="91"/>
      <c r="M15" s="91"/>
      <c r="N15" s="91"/>
      <c r="O15" s="91"/>
      <c r="P15" s="91"/>
    </row>
    <row r="16" spans="1:16" ht="28.95" customHeight="1">
      <c r="A16" s="1385" t="s">
        <v>95</v>
      </c>
      <c r="B16" s="100">
        <v>2225</v>
      </c>
      <c r="C16" s="101" t="s">
        <v>107</v>
      </c>
      <c r="D16" s="136"/>
      <c r="E16" s="767"/>
      <c r="F16" s="767"/>
      <c r="G16" s="136"/>
      <c r="H16" s="1509"/>
      <c r="I16" s="91"/>
      <c r="J16" s="91"/>
      <c r="K16" s="91"/>
      <c r="L16" s="91"/>
      <c r="M16" s="91"/>
      <c r="N16" s="91"/>
      <c r="O16" s="91"/>
      <c r="P16" s="91"/>
    </row>
    <row r="17" spans="1:16">
      <c r="A17" s="1385"/>
      <c r="B17" s="123">
        <v>2</v>
      </c>
      <c r="C17" s="910" t="s">
        <v>470</v>
      </c>
      <c r="D17" s="136"/>
      <c r="E17" s="767"/>
      <c r="F17" s="767"/>
      <c r="G17" s="136"/>
      <c r="H17" s="1509"/>
      <c r="I17" s="91"/>
      <c r="J17" s="91"/>
      <c r="K17" s="91"/>
      <c r="L17" s="91"/>
      <c r="M17" s="91"/>
      <c r="N17" s="91"/>
      <c r="O17" s="91"/>
      <c r="P17" s="91"/>
    </row>
    <row r="18" spans="1:16">
      <c r="A18" s="1385"/>
      <c r="B18" s="124">
        <v>2.7959999999999998</v>
      </c>
      <c r="C18" s="101" t="s">
        <v>306</v>
      </c>
      <c r="D18" s="98"/>
      <c r="E18" s="815"/>
      <c r="F18" s="815"/>
      <c r="G18" s="98"/>
      <c r="H18" s="99"/>
      <c r="I18" s="91"/>
      <c r="J18" s="91"/>
      <c r="K18" s="91"/>
      <c r="L18" s="91"/>
      <c r="M18" s="91"/>
      <c r="N18" s="91"/>
      <c r="O18" s="91"/>
      <c r="P18" s="91"/>
    </row>
    <row r="19" spans="1:16" ht="28.95" customHeight="1">
      <c r="A19" s="1385"/>
      <c r="B19" s="123">
        <v>71</v>
      </c>
      <c r="C19" s="910" t="s">
        <v>646</v>
      </c>
      <c r="D19" s="1081"/>
      <c r="E19" s="286"/>
      <c r="F19" s="1836"/>
      <c r="G19" s="284"/>
      <c r="H19" s="1223"/>
      <c r="I19" s="91"/>
      <c r="J19" s="91"/>
      <c r="K19" s="91"/>
      <c r="L19" s="91"/>
      <c r="M19" s="91"/>
      <c r="N19" s="91"/>
      <c r="O19" s="91"/>
      <c r="P19" s="91"/>
    </row>
    <row r="20" spans="1:16" ht="28.95" customHeight="1">
      <c r="A20" s="1386"/>
      <c r="B20" s="1154">
        <v>72</v>
      </c>
      <c r="C20" s="138" t="s">
        <v>647</v>
      </c>
      <c r="D20" s="1081"/>
      <c r="E20" s="286"/>
      <c r="F20" s="1836"/>
      <c r="G20" s="284"/>
      <c r="H20" s="1223"/>
      <c r="I20" s="91"/>
      <c r="J20" s="91"/>
      <c r="K20" s="91"/>
      <c r="L20" s="91"/>
      <c r="M20" s="91"/>
      <c r="N20" s="91"/>
      <c r="O20" s="91"/>
      <c r="P20" s="91"/>
    </row>
    <row r="21" spans="1:16" ht="13.95" customHeight="1">
      <c r="A21" s="1386"/>
      <c r="B21" s="209" t="s">
        <v>648</v>
      </c>
      <c r="C21" s="138" t="s">
        <v>158</v>
      </c>
      <c r="D21" s="289"/>
      <c r="E21" s="290">
        <v>100000</v>
      </c>
      <c r="F21" s="1362"/>
      <c r="G21" s="290">
        <f>SUM(E21:F21)</f>
        <v>100000</v>
      </c>
      <c r="H21" s="1223" t="s">
        <v>330</v>
      </c>
      <c r="I21" s="91"/>
      <c r="J21" s="91"/>
      <c r="K21" s="91"/>
      <c r="L21" s="91"/>
      <c r="M21" s="91"/>
      <c r="N21" s="91"/>
      <c r="O21" s="91"/>
      <c r="P21" s="91"/>
    </row>
    <row r="22" spans="1:16" ht="13.95" customHeight="1">
      <c r="A22" s="1650" t="s">
        <v>90</v>
      </c>
      <c r="B22" s="1154">
        <v>72</v>
      </c>
      <c r="C22" s="138" t="s">
        <v>647</v>
      </c>
      <c r="D22" s="286"/>
      <c r="E22" s="284">
        <f>E21</f>
        <v>100000</v>
      </c>
      <c r="F22" s="1836">
        <f t="shared" ref="F22:G22" si="0">F21</f>
        <v>0</v>
      </c>
      <c r="G22" s="284">
        <f t="shared" si="0"/>
        <v>100000</v>
      </c>
      <c r="H22" s="1223"/>
      <c r="I22" s="91"/>
      <c r="J22" s="91"/>
      <c r="K22" s="91"/>
      <c r="L22" s="91"/>
      <c r="M22" s="91"/>
      <c r="N22" s="91"/>
      <c r="O22" s="91"/>
      <c r="P22" s="91"/>
    </row>
    <row r="23" spans="1:16" ht="28.95" customHeight="1">
      <c r="A23" s="1385" t="s">
        <v>90</v>
      </c>
      <c r="B23" s="1154">
        <v>71</v>
      </c>
      <c r="C23" s="138" t="s">
        <v>647</v>
      </c>
      <c r="D23" s="291"/>
      <c r="E23" s="287">
        <f>E22</f>
        <v>100000</v>
      </c>
      <c r="F23" s="1439">
        <f>F21</f>
        <v>0</v>
      </c>
      <c r="G23" s="287">
        <f>G21</f>
        <v>100000</v>
      </c>
      <c r="H23" s="1223"/>
      <c r="I23" s="91"/>
      <c r="J23" s="91"/>
      <c r="K23" s="91"/>
      <c r="L23" s="91"/>
      <c r="M23" s="91"/>
      <c r="N23" s="91"/>
      <c r="O23" s="91"/>
      <c r="P23" s="91"/>
    </row>
    <row r="24" spans="1:16" ht="13.95" customHeight="1">
      <c r="A24" s="1385" t="s">
        <v>90</v>
      </c>
      <c r="B24" s="124">
        <v>2.7959999999999998</v>
      </c>
      <c r="C24" s="101" t="s">
        <v>306</v>
      </c>
      <c r="D24" s="291"/>
      <c r="E24" s="287">
        <f>E23</f>
        <v>100000</v>
      </c>
      <c r="F24" s="1439">
        <f>F23</f>
        <v>0</v>
      </c>
      <c r="G24" s="287">
        <f t="shared" ref="G24:G26" si="1">G23</f>
        <v>100000</v>
      </c>
      <c r="H24" s="1223"/>
      <c r="I24" s="91"/>
      <c r="J24" s="91"/>
      <c r="K24" s="91"/>
      <c r="L24" s="91"/>
      <c r="M24" s="91"/>
      <c r="N24" s="91"/>
      <c r="O24" s="91"/>
      <c r="P24" s="91"/>
    </row>
    <row r="25" spans="1:16" ht="13.95" customHeight="1">
      <c r="A25" s="1386" t="s">
        <v>90</v>
      </c>
      <c r="B25" s="1154">
        <v>2</v>
      </c>
      <c r="C25" s="138" t="s">
        <v>470</v>
      </c>
      <c r="D25" s="140"/>
      <c r="E25" s="287">
        <f>E24</f>
        <v>100000</v>
      </c>
      <c r="F25" s="1439">
        <f t="shared" ref="F25:F26" si="2">F24</f>
        <v>0</v>
      </c>
      <c r="G25" s="287">
        <f t="shared" si="1"/>
        <v>100000</v>
      </c>
      <c r="H25" s="1223"/>
      <c r="I25" s="91"/>
      <c r="J25" s="91"/>
      <c r="K25" s="91"/>
      <c r="L25" s="91"/>
      <c r="M25" s="91"/>
      <c r="N25" s="91"/>
      <c r="O25" s="91"/>
      <c r="P25" s="91"/>
    </row>
    <row r="26" spans="1:16" ht="28.95" customHeight="1">
      <c r="A26" s="1385" t="s">
        <v>90</v>
      </c>
      <c r="B26" s="100">
        <v>2225</v>
      </c>
      <c r="C26" s="101" t="s">
        <v>214</v>
      </c>
      <c r="D26" s="140"/>
      <c r="E26" s="287">
        <f>E25</f>
        <v>100000</v>
      </c>
      <c r="F26" s="1439">
        <f t="shared" si="2"/>
        <v>0</v>
      </c>
      <c r="G26" s="287">
        <f t="shared" si="1"/>
        <v>100000</v>
      </c>
      <c r="H26" s="99"/>
      <c r="I26" s="91"/>
      <c r="J26" s="91"/>
      <c r="K26" s="91"/>
      <c r="L26" s="91"/>
      <c r="M26" s="91"/>
      <c r="N26" s="91"/>
      <c r="O26" s="91"/>
      <c r="P26" s="91"/>
    </row>
    <row r="27" spans="1:16" ht="10.95" customHeight="1">
      <c r="A27" s="116"/>
      <c r="B27" s="139"/>
      <c r="C27" s="116"/>
      <c r="D27" s="125"/>
      <c r="E27" s="767"/>
      <c r="F27" s="638"/>
      <c r="G27" s="125"/>
      <c r="H27" s="1509"/>
      <c r="I27" s="91"/>
      <c r="J27" s="91"/>
      <c r="K27" s="91"/>
      <c r="L27" s="91"/>
      <c r="M27" s="91"/>
      <c r="N27" s="91"/>
      <c r="O27" s="91"/>
      <c r="P27" s="91"/>
    </row>
    <row r="28" spans="1:16" ht="13.95" customHeight="1">
      <c r="A28" s="1385" t="s">
        <v>95</v>
      </c>
      <c r="B28" s="100">
        <v>2235</v>
      </c>
      <c r="C28" s="101" t="s">
        <v>271</v>
      </c>
      <c r="D28" s="136"/>
      <c r="E28" s="767"/>
      <c r="F28" s="638"/>
      <c r="G28" s="136"/>
      <c r="H28" s="1509"/>
      <c r="I28" s="91"/>
      <c r="J28" s="91"/>
      <c r="K28" s="91"/>
      <c r="L28" s="91"/>
      <c r="M28" s="91"/>
      <c r="N28" s="91"/>
      <c r="O28" s="91"/>
      <c r="P28" s="91"/>
    </row>
    <row r="29" spans="1:16" ht="13.95" customHeight="1">
      <c r="A29" s="1385"/>
      <c r="B29" s="123">
        <v>2</v>
      </c>
      <c r="C29" s="910" t="s">
        <v>308</v>
      </c>
      <c r="D29" s="136"/>
      <c r="E29" s="767"/>
      <c r="F29" s="638"/>
      <c r="G29" s="136"/>
      <c r="H29" s="1509"/>
      <c r="I29" s="91"/>
      <c r="J29" s="91"/>
      <c r="K29" s="91"/>
      <c r="L29" s="91"/>
      <c r="M29" s="91"/>
      <c r="N29" s="91"/>
      <c r="O29" s="91"/>
      <c r="P29" s="91"/>
    </row>
    <row r="30" spans="1:16" ht="13.95" customHeight="1">
      <c r="A30" s="1385"/>
      <c r="B30" s="124">
        <v>2.0009999999999999</v>
      </c>
      <c r="C30" s="101" t="s">
        <v>65</v>
      </c>
      <c r="D30" s="136"/>
      <c r="E30" s="767"/>
      <c r="F30" s="638"/>
      <c r="G30" s="136"/>
      <c r="H30" s="1509"/>
      <c r="I30" s="91"/>
      <c r="J30" s="91"/>
      <c r="K30" s="91"/>
      <c r="L30" s="91"/>
      <c r="M30" s="91"/>
      <c r="N30" s="91"/>
      <c r="O30" s="91"/>
      <c r="P30" s="91"/>
    </row>
    <row r="31" spans="1:16" ht="13.95" customHeight="1">
      <c r="A31" s="1385"/>
      <c r="B31" s="93">
        <v>61</v>
      </c>
      <c r="C31" s="910" t="s">
        <v>309</v>
      </c>
      <c r="D31" s="328"/>
      <c r="E31" s="328"/>
      <c r="F31" s="639"/>
      <c r="G31" s="331"/>
      <c r="H31" s="1593"/>
      <c r="I31" s="91"/>
      <c r="J31" s="91"/>
      <c r="K31" s="91"/>
      <c r="L31" s="91"/>
      <c r="M31" s="91"/>
      <c r="N31" s="91"/>
      <c r="O31" s="91"/>
      <c r="P31" s="91"/>
    </row>
    <row r="32" spans="1:16" ht="13.95" customHeight="1">
      <c r="A32" s="1385"/>
      <c r="B32" s="129" t="s">
        <v>649</v>
      </c>
      <c r="C32" s="910" t="s">
        <v>392</v>
      </c>
      <c r="D32" s="328"/>
      <c r="E32" s="331">
        <v>121644</v>
      </c>
      <c r="F32" s="639"/>
      <c r="G32" s="331">
        <f>SUM(E32:F32)</f>
        <v>121644</v>
      </c>
      <c r="H32" s="1593" t="s">
        <v>332</v>
      </c>
      <c r="I32" s="91"/>
      <c r="J32" s="91"/>
      <c r="K32" s="91"/>
      <c r="L32" s="91"/>
      <c r="M32" s="91"/>
      <c r="N32" s="91"/>
      <c r="O32" s="91"/>
      <c r="P32" s="91"/>
    </row>
    <row r="33" spans="1:16" ht="13.95" customHeight="1">
      <c r="A33" s="2004" t="s">
        <v>90</v>
      </c>
      <c r="B33" s="93">
        <v>61</v>
      </c>
      <c r="C33" s="1760" t="s">
        <v>309</v>
      </c>
      <c r="D33" s="140"/>
      <c r="E33" s="287">
        <f>SUM(E32:E32)</f>
        <v>121644</v>
      </c>
      <c r="F33" s="1439">
        <f t="shared" ref="F33:G33" si="3">SUM(F32:F32)</f>
        <v>0</v>
      </c>
      <c r="G33" s="287">
        <f t="shared" si="3"/>
        <v>121644</v>
      </c>
      <c r="H33" s="99"/>
      <c r="I33" s="91"/>
      <c r="J33" s="91"/>
      <c r="K33" s="91"/>
      <c r="L33" s="91"/>
      <c r="M33" s="91"/>
      <c r="N33" s="91"/>
      <c r="O33" s="91"/>
      <c r="P33" s="91"/>
    </row>
    <row r="34" spans="1:16" ht="13.95" customHeight="1">
      <c r="A34" s="1385" t="s">
        <v>90</v>
      </c>
      <c r="B34" s="124">
        <v>2.0009999999999999</v>
      </c>
      <c r="C34" s="101" t="s">
        <v>65</v>
      </c>
      <c r="D34" s="286"/>
      <c r="E34" s="331">
        <f>E33</f>
        <v>121644</v>
      </c>
      <c r="F34" s="639">
        <f t="shared" ref="F34:G36" si="4">F33</f>
        <v>0</v>
      </c>
      <c r="G34" s="331">
        <f t="shared" si="4"/>
        <v>121644</v>
      </c>
      <c r="H34" s="1223"/>
      <c r="I34" s="91"/>
      <c r="J34" s="91"/>
      <c r="K34" s="91"/>
      <c r="L34" s="91"/>
      <c r="M34" s="91"/>
      <c r="N34" s="91"/>
      <c r="O34" s="91"/>
      <c r="P34" s="91"/>
    </row>
    <row r="35" spans="1:16" ht="13.95" customHeight="1">
      <c r="A35" s="103" t="s">
        <v>90</v>
      </c>
      <c r="B35" s="1810">
        <v>2</v>
      </c>
      <c r="C35" s="2005" t="s">
        <v>308</v>
      </c>
      <c r="D35" s="140"/>
      <c r="E35" s="140">
        <f>E34</f>
        <v>121644</v>
      </c>
      <c r="F35" s="2061">
        <f t="shared" si="4"/>
        <v>0</v>
      </c>
      <c r="G35" s="140">
        <f t="shared" si="4"/>
        <v>121644</v>
      </c>
      <c r="H35" s="99"/>
      <c r="I35" s="91"/>
      <c r="J35" s="91"/>
      <c r="K35" s="91"/>
      <c r="L35" s="91"/>
      <c r="M35" s="91"/>
      <c r="N35" s="91"/>
      <c r="O35" s="91"/>
      <c r="P35" s="91"/>
    </row>
    <row r="36" spans="1:16" ht="13.95" customHeight="1">
      <c r="A36" s="1649" t="s">
        <v>90</v>
      </c>
      <c r="B36" s="100">
        <v>2235</v>
      </c>
      <c r="C36" s="101" t="s">
        <v>271</v>
      </c>
      <c r="D36" s="227"/>
      <c r="E36" s="933">
        <f>E35</f>
        <v>121644</v>
      </c>
      <c r="F36" s="1369">
        <f t="shared" si="4"/>
        <v>0</v>
      </c>
      <c r="G36" s="933">
        <f t="shared" si="4"/>
        <v>121644</v>
      </c>
      <c r="H36" s="1509"/>
      <c r="I36" s="91"/>
      <c r="J36" s="91"/>
      <c r="K36" s="91"/>
      <c r="L36" s="91"/>
      <c r="M36" s="91"/>
      <c r="N36" s="91"/>
      <c r="O36" s="91"/>
      <c r="P36" s="91"/>
    </row>
    <row r="37" spans="1:16">
      <c r="A37" s="116"/>
      <c r="B37" s="139"/>
      <c r="C37" s="116"/>
      <c r="D37" s="136"/>
      <c r="E37" s="767"/>
      <c r="F37" s="638"/>
      <c r="G37" s="136"/>
      <c r="H37" s="1509"/>
      <c r="I37" s="91"/>
      <c r="J37" s="91"/>
      <c r="K37" s="91"/>
      <c r="L37" s="91"/>
      <c r="M37" s="91"/>
      <c r="N37" s="91"/>
      <c r="O37" s="91"/>
      <c r="P37" s="91"/>
    </row>
    <row r="38" spans="1:16" ht="15" customHeight="1">
      <c r="A38" s="1386" t="s">
        <v>95</v>
      </c>
      <c r="B38" s="208">
        <v>2236</v>
      </c>
      <c r="C38" s="137" t="s">
        <v>650</v>
      </c>
      <c r="D38" s="98"/>
      <c r="E38" s="284"/>
      <c r="F38" s="2067"/>
      <c r="G38" s="98"/>
      <c r="H38" s="99"/>
      <c r="I38" s="91"/>
      <c r="J38" s="91"/>
      <c r="K38" s="91"/>
      <c r="L38" s="91"/>
      <c r="M38" s="91"/>
      <c r="N38" s="91"/>
      <c r="O38" s="91"/>
      <c r="P38" s="91"/>
    </row>
    <row r="39" spans="1:16" ht="15" customHeight="1">
      <c r="A39" s="1385"/>
      <c r="B39" s="123" t="s">
        <v>469</v>
      </c>
      <c r="C39" s="910" t="s">
        <v>651</v>
      </c>
      <c r="D39" s="98"/>
      <c r="E39" s="284"/>
      <c r="F39" s="2067"/>
      <c r="G39" s="98"/>
      <c r="H39" s="99"/>
      <c r="I39" s="91"/>
      <c r="J39" s="91"/>
      <c r="K39" s="91"/>
      <c r="L39" s="91"/>
      <c r="M39" s="91"/>
      <c r="N39" s="91"/>
      <c r="O39" s="91"/>
      <c r="P39" s="91"/>
    </row>
    <row r="40" spans="1:16" ht="15" customHeight="1">
      <c r="A40" s="1385"/>
      <c r="B40" s="124" t="s">
        <v>781</v>
      </c>
      <c r="C40" s="101" t="s">
        <v>1063</v>
      </c>
      <c r="D40" s="98"/>
      <c r="E40" s="284"/>
      <c r="F40" s="2067"/>
      <c r="G40" s="98"/>
      <c r="H40" s="99"/>
      <c r="I40" s="91"/>
      <c r="J40" s="91"/>
      <c r="K40" s="91"/>
      <c r="L40" s="91"/>
      <c r="M40" s="91"/>
      <c r="N40" s="91"/>
      <c r="O40" s="91"/>
      <c r="P40" s="91"/>
    </row>
    <row r="41" spans="1:16" ht="26.4">
      <c r="A41" s="93" t="s">
        <v>334</v>
      </c>
      <c r="B41" s="126" t="s">
        <v>438</v>
      </c>
      <c r="C41" s="1760" t="s">
        <v>808</v>
      </c>
      <c r="D41" s="290"/>
      <c r="E41" s="290">
        <v>6966</v>
      </c>
      <c r="F41" s="1362"/>
      <c r="G41" s="290">
        <f>SUM(E41:F41)</f>
        <v>6966</v>
      </c>
      <c r="H41" s="1223" t="s">
        <v>330</v>
      </c>
      <c r="I41" s="91"/>
      <c r="J41" s="91"/>
      <c r="K41" s="91"/>
      <c r="L41" s="91"/>
      <c r="M41" s="91"/>
      <c r="N41" s="91"/>
      <c r="O41" s="91"/>
      <c r="P41" s="91"/>
    </row>
    <row r="42" spans="1:16" ht="15" customHeight="1">
      <c r="A42" s="93"/>
      <c r="B42" s="124" t="s">
        <v>781</v>
      </c>
      <c r="C42" s="101" t="s">
        <v>1063</v>
      </c>
      <c r="D42" s="290"/>
      <c r="E42" s="290">
        <f>E41</f>
        <v>6966</v>
      </c>
      <c r="F42" s="1362">
        <f t="shared" ref="F42:G44" si="5">F41</f>
        <v>0</v>
      </c>
      <c r="G42" s="290">
        <f t="shared" si="5"/>
        <v>6966</v>
      </c>
      <c r="H42" s="1223"/>
      <c r="I42" s="91"/>
      <c r="J42" s="91"/>
      <c r="K42" s="91"/>
      <c r="L42" s="91"/>
      <c r="M42" s="91"/>
      <c r="N42" s="91"/>
      <c r="O42" s="91"/>
      <c r="P42" s="91"/>
    </row>
    <row r="43" spans="1:16" ht="26.4">
      <c r="A43" s="1386" t="s">
        <v>90</v>
      </c>
      <c r="B43" s="1154" t="s">
        <v>469</v>
      </c>
      <c r="C43" s="138" t="s">
        <v>651</v>
      </c>
      <c r="D43" s="140"/>
      <c r="E43" s="287">
        <f>E42</f>
        <v>6966</v>
      </c>
      <c r="F43" s="1439">
        <f t="shared" si="5"/>
        <v>0</v>
      </c>
      <c r="G43" s="287">
        <f t="shared" si="5"/>
        <v>6966</v>
      </c>
      <c r="H43" s="99"/>
      <c r="I43" s="91"/>
      <c r="J43" s="91"/>
      <c r="K43" s="91"/>
      <c r="L43" s="91"/>
      <c r="M43" s="91"/>
      <c r="N43" s="91"/>
      <c r="O43" s="91"/>
      <c r="P43" s="91"/>
    </row>
    <row r="44" spans="1:16" ht="15" customHeight="1">
      <c r="A44" s="91" t="s">
        <v>90</v>
      </c>
      <c r="B44" s="208">
        <v>2236</v>
      </c>
      <c r="C44" s="137" t="s">
        <v>650</v>
      </c>
      <c r="D44" s="289"/>
      <c r="E44" s="290">
        <f>E43</f>
        <v>6966</v>
      </c>
      <c r="F44" s="1362">
        <f t="shared" si="5"/>
        <v>0</v>
      </c>
      <c r="G44" s="290">
        <f t="shared" si="5"/>
        <v>6966</v>
      </c>
      <c r="H44" s="785"/>
      <c r="I44" s="91"/>
      <c r="J44" s="91"/>
      <c r="K44" s="91"/>
      <c r="L44" s="91"/>
      <c r="M44" s="91"/>
      <c r="N44" s="91"/>
      <c r="O44" s="91"/>
      <c r="P44" s="91"/>
    </row>
    <row r="45" spans="1:16" ht="15" customHeight="1">
      <c r="A45" s="114" t="s">
        <v>90</v>
      </c>
      <c r="B45" s="128"/>
      <c r="C45" s="1395" t="s">
        <v>94</v>
      </c>
      <c r="D45" s="371"/>
      <c r="E45" s="370">
        <f>E44+E36+E26</f>
        <v>228610</v>
      </c>
      <c r="F45" s="641">
        <f t="shared" ref="F45:G45" si="6">F44+F36+F26</f>
        <v>0</v>
      </c>
      <c r="G45" s="370">
        <f t="shared" si="6"/>
        <v>228610</v>
      </c>
      <c r="H45" s="1955"/>
      <c r="I45" s="91"/>
      <c r="J45" s="91"/>
      <c r="K45" s="91"/>
      <c r="L45" s="91"/>
      <c r="M45" s="91"/>
      <c r="N45" s="91"/>
      <c r="O45" s="91"/>
      <c r="P45" s="91"/>
    </row>
    <row r="46" spans="1:16">
      <c r="A46" s="1420"/>
      <c r="B46" s="1710"/>
      <c r="C46" s="1711" t="s">
        <v>36</v>
      </c>
      <c r="D46" s="492"/>
      <c r="E46" s="1379"/>
      <c r="F46" s="2023"/>
      <c r="G46" s="1379"/>
      <c r="H46" s="1955"/>
      <c r="I46" s="91"/>
      <c r="J46" s="91"/>
      <c r="K46" s="91"/>
      <c r="L46" s="91"/>
      <c r="M46" s="91"/>
      <c r="N46" s="91"/>
      <c r="O46" s="91"/>
      <c r="P46" s="91"/>
    </row>
    <row r="47" spans="1:16" ht="52.8">
      <c r="A47" s="1694"/>
      <c r="B47" s="100">
        <v>4225</v>
      </c>
      <c r="C47" s="101" t="s">
        <v>1064</v>
      </c>
      <c r="D47" s="328"/>
      <c r="E47" s="331"/>
      <c r="F47" s="639"/>
      <c r="G47" s="331"/>
      <c r="H47" s="1955"/>
      <c r="I47" s="91"/>
      <c r="J47" s="91"/>
      <c r="K47" s="91"/>
      <c r="L47" s="91"/>
      <c r="M47" s="91"/>
      <c r="N47" s="91"/>
      <c r="O47" s="91"/>
      <c r="P47" s="91"/>
    </row>
    <row r="48" spans="1:16">
      <c r="A48" s="1694"/>
      <c r="B48" s="1253">
        <v>80</v>
      </c>
      <c r="C48" s="1696" t="s">
        <v>79</v>
      </c>
      <c r="D48" s="286"/>
      <c r="E48" s="284"/>
      <c r="F48" s="1836"/>
      <c r="G48" s="284"/>
      <c r="H48" s="1955"/>
      <c r="I48" s="91"/>
      <c r="J48" s="91"/>
      <c r="K48" s="91"/>
      <c r="L48" s="91"/>
      <c r="M48" s="91"/>
      <c r="N48" s="91"/>
      <c r="O48" s="91"/>
      <c r="P48" s="91"/>
    </row>
    <row r="49" spans="1:16" ht="26.4">
      <c r="A49" s="93" t="s">
        <v>334</v>
      </c>
      <c r="B49" s="1434" t="s">
        <v>810</v>
      </c>
      <c r="C49" s="101" t="s">
        <v>809</v>
      </c>
      <c r="D49" s="286"/>
      <c r="E49" s="284"/>
      <c r="F49" s="1836"/>
      <c r="G49" s="284"/>
      <c r="H49" s="1955"/>
      <c r="I49" s="91"/>
      <c r="J49" s="91"/>
      <c r="K49" s="91"/>
      <c r="L49" s="91"/>
      <c r="M49" s="91"/>
      <c r="N49" s="91"/>
      <c r="O49" s="91"/>
      <c r="P49" s="91"/>
    </row>
    <row r="50" spans="1:16" ht="13.95" customHeight="1">
      <c r="A50" s="1694"/>
      <c r="B50" s="1349">
        <v>60</v>
      </c>
      <c r="C50" s="1490" t="s">
        <v>845</v>
      </c>
      <c r="D50" s="286"/>
      <c r="E50" s="284"/>
      <c r="F50" s="1836"/>
      <c r="G50" s="284"/>
      <c r="H50" s="1955"/>
      <c r="I50" s="91"/>
      <c r="J50" s="91"/>
      <c r="K50" s="91"/>
      <c r="L50" s="91"/>
      <c r="M50" s="91"/>
      <c r="N50" s="91"/>
      <c r="O50" s="91"/>
      <c r="P50" s="91"/>
    </row>
    <row r="51" spans="1:16" ht="13.95" customHeight="1">
      <c r="A51" s="93"/>
      <c r="B51" s="1349" t="s">
        <v>708</v>
      </c>
      <c r="C51" s="1490" t="s">
        <v>846</v>
      </c>
      <c r="D51" s="289"/>
      <c r="E51" s="290">
        <v>100</v>
      </c>
      <c r="F51" s="1362"/>
      <c r="G51" s="290">
        <f>E51+F51</f>
        <v>100</v>
      </c>
      <c r="H51" s="1955" t="s">
        <v>340</v>
      </c>
      <c r="I51" s="91"/>
      <c r="J51" s="91"/>
      <c r="K51" s="91"/>
      <c r="L51" s="91"/>
      <c r="M51" s="91"/>
      <c r="N51" s="91"/>
      <c r="O51" s="91"/>
      <c r="P51" s="91"/>
    </row>
    <row r="52" spans="1:16" ht="13.95" customHeight="1">
      <c r="A52" s="1694" t="s">
        <v>90</v>
      </c>
      <c r="B52" s="1349">
        <v>60</v>
      </c>
      <c r="C52" s="1490" t="s">
        <v>845</v>
      </c>
      <c r="D52" s="289"/>
      <c r="E52" s="290">
        <f>E51</f>
        <v>100</v>
      </c>
      <c r="F52" s="1362">
        <f t="shared" ref="F52:G53" si="7">F51</f>
        <v>0</v>
      </c>
      <c r="G52" s="290">
        <f t="shared" si="7"/>
        <v>100</v>
      </c>
      <c r="H52" s="1955"/>
      <c r="I52" s="91"/>
      <c r="J52" s="91"/>
      <c r="K52" s="91"/>
      <c r="L52" s="91"/>
      <c r="M52" s="91"/>
      <c r="N52" s="91"/>
      <c r="O52" s="91"/>
      <c r="P52" s="91"/>
    </row>
    <row r="53" spans="1:16" ht="26.4">
      <c r="A53" s="1694" t="s">
        <v>90</v>
      </c>
      <c r="B53" s="1434" t="s">
        <v>810</v>
      </c>
      <c r="C53" s="101" t="s">
        <v>809</v>
      </c>
      <c r="D53" s="289"/>
      <c r="E53" s="290">
        <f>E52</f>
        <v>100</v>
      </c>
      <c r="F53" s="1362">
        <f t="shared" si="7"/>
        <v>0</v>
      </c>
      <c r="G53" s="290">
        <f t="shared" si="7"/>
        <v>100</v>
      </c>
      <c r="H53" s="1955"/>
      <c r="I53" s="91"/>
      <c r="J53" s="91"/>
      <c r="K53" s="91"/>
      <c r="L53" s="91"/>
      <c r="M53" s="91"/>
      <c r="N53" s="91"/>
      <c r="O53" s="91"/>
      <c r="P53" s="91"/>
    </row>
    <row r="54" spans="1:16">
      <c r="A54" s="1694" t="s">
        <v>90</v>
      </c>
      <c r="B54" s="93">
        <v>80</v>
      </c>
      <c r="C54" s="1696" t="s">
        <v>79</v>
      </c>
      <c r="D54" s="191"/>
      <c r="E54" s="1101">
        <f>E53</f>
        <v>100</v>
      </c>
      <c r="F54" s="1491">
        <f t="shared" ref="F54:G54" si="8">F53</f>
        <v>0</v>
      </c>
      <c r="G54" s="1101">
        <f t="shared" si="8"/>
        <v>100</v>
      </c>
      <c r="H54" s="1955"/>
      <c r="I54" s="91"/>
      <c r="J54" s="91"/>
      <c r="K54" s="91"/>
      <c r="L54" s="91"/>
      <c r="M54" s="91"/>
      <c r="N54" s="91"/>
      <c r="O54" s="91"/>
      <c r="P54" s="91"/>
    </row>
    <row r="55" spans="1:16" ht="52.8">
      <c r="A55" s="1894" t="s">
        <v>90</v>
      </c>
      <c r="B55" s="100">
        <v>4225</v>
      </c>
      <c r="C55" s="101" t="s">
        <v>1064</v>
      </c>
      <c r="D55" s="191"/>
      <c r="E55" s="1101">
        <f>E54</f>
        <v>100</v>
      </c>
      <c r="F55" s="1491">
        <f t="shared" ref="F55:G55" si="9">F54</f>
        <v>0</v>
      </c>
      <c r="G55" s="1101">
        <f t="shared" si="9"/>
        <v>100</v>
      </c>
      <c r="H55" s="1955"/>
      <c r="I55" s="91"/>
      <c r="J55" s="91"/>
      <c r="K55" s="91"/>
      <c r="L55" s="91"/>
      <c r="M55" s="91"/>
      <c r="N55" s="91"/>
      <c r="O55" s="91"/>
      <c r="P55" s="91"/>
    </row>
    <row r="56" spans="1:16">
      <c r="A56" s="114" t="s">
        <v>90</v>
      </c>
      <c r="B56" s="128"/>
      <c r="C56" s="115" t="s">
        <v>36</v>
      </c>
      <c r="D56" s="1187"/>
      <c r="E56" s="1187">
        <f>E54</f>
        <v>100</v>
      </c>
      <c r="F56" s="2069">
        <f>F54</f>
        <v>0</v>
      </c>
      <c r="G56" s="1187">
        <f>G54</f>
        <v>100</v>
      </c>
      <c r="H56" s="1955"/>
      <c r="I56" s="91"/>
      <c r="J56" s="91"/>
      <c r="K56" s="91"/>
      <c r="L56" s="91"/>
      <c r="M56" s="91"/>
      <c r="N56" s="91"/>
      <c r="O56" s="91"/>
      <c r="P56" s="91"/>
    </row>
    <row r="57" spans="1:16">
      <c r="A57" s="1715" t="s">
        <v>90</v>
      </c>
      <c r="B57" s="1712"/>
      <c r="C57" s="1713" t="s">
        <v>91</v>
      </c>
      <c r="D57" s="1714"/>
      <c r="E57" s="1714">
        <f>E45+E56</f>
        <v>228710</v>
      </c>
      <c r="F57" s="2071">
        <f t="shared" ref="F57:G57" si="10">F45+F56</f>
        <v>0</v>
      </c>
      <c r="G57" s="1714">
        <f t="shared" si="10"/>
        <v>228710</v>
      </c>
      <c r="H57" s="1509"/>
      <c r="I57" s="91"/>
      <c r="J57" s="91"/>
      <c r="K57" s="91"/>
      <c r="L57" s="91"/>
      <c r="M57" s="91"/>
      <c r="N57" s="91"/>
      <c r="O57" s="91"/>
      <c r="P57" s="91"/>
    </row>
    <row r="58" spans="1:16" ht="4.95" customHeight="1">
      <c r="A58" s="116"/>
      <c r="B58" s="219"/>
      <c r="C58" s="2003"/>
      <c r="D58" s="125"/>
      <c r="E58" s="125"/>
      <c r="F58" s="125"/>
      <c r="G58" s="125"/>
      <c r="H58" s="1509"/>
      <c r="I58" s="91"/>
      <c r="J58" s="91"/>
      <c r="K58" s="91"/>
      <c r="L58" s="91"/>
      <c r="M58" s="91"/>
      <c r="N58" s="91"/>
      <c r="O58" s="91"/>
      <c r="P58" s="91"/>
    </row>
    <row r="59" spans="1:16">
      <c r="A59" s="1489" t="s">
        <v>334</v>
      </c>
      <c r="B59" s="116" t="s">
        <v>796</v>
      </c>
      <c r="C59" s="116"/>
      <c r="D59" s="91"/>
      <c r="E59" s="91"/>
      <c r="H59" s="623"/>
      <c r="I59" s="91"/>
      <c r="J59" s="91"/>
      <c r="K59" s="91"/>
      <c r="L59" s="91"/>
      <c r="M59" s="91"/>
      <c r="N59" s="91"/>
      <c r="O59" s="91"/>
      <c r="P59" s="91"/>
    </row>
    <row r="60" spans="1:16">
      <c r="A60" s="116" t="s">
        <v>1065</v>
      </c>
      <c r="B60" s="116"/>
      <c r="C60" s="116"/>
      <c r="D60" s="248"/>
      <c r="E60" s="248"/>
      <c r="F60" s="248"/>
      <c r="G60" s="248"/>
      <c r="H60" s="248"/>
      <c r="I60" s="91"/>
      <c r="J60" s="91"/>
      <c r="K60" s="91"/>
      <c r="L60" s="91"/>
      <c r="M60" s="91"/>
      <c r="N60" s="91"/>
      <c r="O60" s="91"/>
      <c r="P60" s="91"/>
    </row>
    <row r="61" spans="1:16">
      <c r="A61" s="1489" t="s">
        <v>330</v>
      </c>
      <c r="B61" s="116" t="s">
        <v>929</v>
      </c>
      <c r="C61" s="116"/>
      <c r="D61" s="248"/>
      <c r="E61" s="248"/>
      <c r="F61" s="248"/>
      <c r="G61" s="248"/>
      <c r="H61" s="248"/>
      <c r="I61" s="91"/>
      <c r="J61" s="91"/>
      <c r="K61" s="91"/>
      <c r="L61" s="91"/>
      <c r="M61" s="91"/>
      <c r="N61" s="91"/>
      <c r="O61" s="91"/>
      <c r="P61" s="91"/>
    </row>
    <row r="62" spans="1:16">
      <c r="A62" s="1489" t="s">
        <v>332</v>
      </c>
      <c r="B62" s="2231" t="s">
        <v>795</v>
      </c>
      <c r="C62" s="2231"/>
      <c r="D62" s="2231"/>
      <c r="E62" s="2231"/>
      <c r="F62" s="2231"/>
      <c r="G62" s="2231"/>
      <c r="H62" s="248"/>
      <c r="I62" s="91"/>
      <c r="J62" s="91"/>
      <c r="K62" s="91"/>
      <c r="L62" s="91"/>
      <c r="M62" s="91"/>
      <c r="N62" s="91"/>
      <c r="O62" s="91"/>
      <c r="P62" s="91"/>
    </row>
    <row r="63" spans="1:16">
      <c r="A63" s="1489" t="s">
        <v>340</v>
      </c>
      <c r="B63" s="116" t="s">
        <v>847</v>
      </c>
      <c r="C63" s="116"/>
      <c r="D63" s="248"/>
      <c r="E63" s="248"/>
      <c r="F63" s="248"/>
      <c r="G63" s="248"/>
      <c r="H63" s="248"/>
      <c r="I63" s="91"/>
      <c r="J63" s="91"/>
      <c r="K63" s="91"/>
      <c r="L63" s="91"/>
      <c r="M63" s="91"/>
      <c r="N63" s="91"/>
      <c r="O63" s="91"/>
      <c r="P63" s="91"/>
    </row>
    <row r="64" spans="1:16">
      <c r="A64" s="1489"/>
      <c r="B64" s="116"/>
      <c r="C64" s="116"/>
      <c r="D64" s="151"/>
      <c r="E64" s="151"/>
      <c r="F64" s="151"/>
      <c r="G64" s="151"/>
      <c r="H64" s="243"/>
      <c r="I64" s="91"/>
      <c r="J64" s="91"/>
      <c r="K64" s="91"/>
      <c r="L64" s="91"/>
      <c r="M64" s="91"/>
      <c r="N64" s="91"/>
      <c r="O64" s="91"/>
      <c r="P64" s="91"/>
    </row>
    <row r="65" spans="1:16">
      <c r="A65" s="116"/>
      <c r="B65" s="116"/>
      <c r="C65" s="139"/>
      <c r="D65" s="2126"/>
      <c r="E65" s="623"/>
      <c r="F65" s="2126"/>
      <c r="G65" s="623"/>
      <c r="H65" s="243"/>
      <c r="I65" s="91"/>
      <c r="J65" s="91"/>
      <c r="K65" s="91"/>
      <c r="L65" s="91"/>
      <c r="M65" s="91"/>
      <c r="N65" s="91"/>
      <c r="O65" s="91"/>
      <c r="P65" s="91"/>
    </row>
    <row r="66" spans="1:16">
      <c r="A66" s="116"/>
      <c r="B66" s="116"/>
      <c r="C66" s="139"/>
      <c r="D66" s="125"/>
      <c r="E66" s="125"/>
      <c r="F66" s="125"/>
      <c r="G66" s="125"/>
      <c r="H66" s="1509"/>
      <c r="I66" s="91"/>
      <c r="J66" s="91"/>
      <c r="K66" s="91"/>
      <c r="L66" s="91"/>
      <c r="M66" s="91"/>
      <c r="N66" s="91"/>
      <c r="O66" s="91"/>
      <c r="P66" s="91"/>
    </row>
    <row r="67" spans="1:16">
      <c r="C67" s="116"/>
      <c r="D67" s="116"/>
      <c r="E67" s="125"/>
      <c r="F67" s="125"/>
      <c r="G67" s="125"/>
      <c r="H67" s="1509"/>
      <c r="I67" s="91"/>
      <c r="J67" s="91"/>
      <c r="K67" s="91"/>
      <c r="L67" s="91"/>
      <c r="M67" s="91"/>
      <c r="N67" s="91"/>
      <c r="O67" s="91"/>
      <c r="P67" s="91"/>
    </row>
    <row r="68" spans="1:16">
      <c r="C68" s="116"/>
      <c r="D68" s="116"/>
      <c r="E68" s="125"/>
      <c r="F68" s="125"/>
      <c r="G68" s="125"/>
      <c r="H68" s="1509"/>
      <c r="I68" s="91"/>
      <c r="J68" s="91"/>
      <c r="K68" s="91"/>
      <c r="L68" s="91"/>
      <c r="M68" s="91"/>
      <c r="N68" s="91"/>
      <c r="O68" s="91"/>
      <c r="P68" s="91"/>
    </row>
    <row r="69" spans="1:16">
      <c r="A69" s="116"/>
      <c r="B69" s="116"/>
      <c r="C69" s="139"/>
      <c r="D69" s="125"/>
      <c r="E69" s="125"/>
      <c r="F69" s="125"/>
      <c r="G69" s="125"/>
      <c r="H69" s="1509"/>
      <c r="I69" s="91"/>
      <c r="J69" s="91"/>
      <c r="K69" s="91"/>
      <c r="L69" s="91"/>
      <c r="M69" s="91"/>
      <c r="N69" s="91"/>
      <c r="O69" s="91"/>
      <c r="P69" s="91"/>
    </row>
    <row r="70" spans="1:16">
      <c r="A70" s="116"/>
      <c r="B70" s="116"/>
      <c r="C70" s="139"/>
      <c r="D70" s="125"/>
      <c r="E70" s="125"/>
      <c r="F70" s="125"/>
      <c r="G70" s="125"/>
      <c r="H70" s="1509"/>
      <c r="I70" s="91"/>
      <c r="J70" s="91"/>
      <c r="K70" s="91"/>
      <c r="L70" s="91"/>
      <c r="M70" s="91"/>
      <c r="N70" s="91"/>
      <c r="O70" s="91"/>
      <c r="P70" s="91"/>
    </row>
    <row r="71" spans="1:16">
      <c r="A71" s="116"/>
      <c r="B71" s="116"/>
      <c r="C71" s="139"/>
      <c r="D71" s="125"/>
      <c r="E71" s="125"/>
      <c r="F71" s="125"/>
      <c r="G71" s="125"/>
      <c r="H71" s="1509"/>
      <c r="I71" s="91"/>
      <c r="J71" s="91"/>
      <c r="K71" s="91"/>
      <c r="L71" s="91"/>
      <c r="M71" s="91"/>
      <c r="N71" s="91"/>
      <c r="O71" s="91"/>
      <c r="P71" s="91"/>
    </row>
    <row r="72" spans="1:16">
      <c r="A72" s="116"/>
      <c r="B72" s="116"/>
      <c r="C72" s="139"/>
      <c r="D72" s="125"/>
      <c r="E72" s="125"/>
      <c r="F72" s="125"/>
      <c r="G72" s="125"/>
      <c r="H72" s="1509"/>
      <c r="I72" s="91"/>
      <c r="J72" s="91"/>
      <c r="K72" s="91"/>
      <c r="L72" s="91"/>
      <c r="M72" s="91"/>
      <c r="N72" s="91"/>
      <c r="O72" s="91"/>
      <c r="P72" s="91"/>
    </row>
    <row r="73" spans="1:16">
      <c r="A73" s="116"/>
      <c r="B73" s="116"/>
      <c r="C73" s="139"/>
      <c r="D73" s="125"/>
      <c r="E73" s="125"/>
      <c r="F73" s="125"/>
      <c r="G73" s="125"/>
      <c r="H73" s="1509"/>
      <c r="I73" s="91"/>
      <c r="J73" s="91"/>
      <c r="K73" s="91"/>
      <c r="L73" s="91"/>
      <c r="M73" s="91"/>
      <c r="N73" s="91"/>
      <c r="O73" s="91"/>
      <c r="P73" s="91"/>
    </row>
    <row r="74" spans="1:16">
      <c r="A74" s="116"/>
      <c r="B74" s="116"/>
      <c r="C74" s="139"/>
      <c r="D74" s="125"/>
      <c r="E74" s="125"/>
      <c r="F74" s="125"/>
      <c r="G74" s="125"/>
      <c r="H74" s="1509"/>
      <c r="I74" s="91"/>
      <c r="J74" s="91"/>
      <c r="K74" s="91"/>
      <c r="L74" s="91"/>
      <c r="M74" s="91"/>
      <c r="N74" s="91"/>
      <c r="O74" s="91"/>
      <c r="P74" s="91"/>
    </row>
    <row r="75" spans="1:16">
      <c r="A75" s="116"/>
      <c r="B75" s="116"/>
      <c r="C75" s="116"/>
      <c r="D75" s="125"/>
      <c r="E75" s="125"/>
      <c r="F75" s="125"/>
      <c r="G75" s="125"/>
      <c r="H75" s="1509"/>
      <c r="I75" s="91"/>
      <c r="J75" s="91"/>
      <c r="K75" s="91"/>
      <c r="L75" s="91"/>
      <c r="M75" s="91"/>
      <c r="N75" s="91"/>
      <c r="O75" s="91"/>
      <c r="P75" s="91"/>
    </row>
    <row r="76" spans="1:16">
      <c r="A76" s="116"/>
      <c r="B76" s="116"/>
      <c r="C76" s="116"/>
      <c r="D76" s="125"/>
      <c r="E76" s="125"/>
      <c r="F76" s="125"/>
      <c r="G76" s="125"/>
      <c r="H76" s="1509"/>
      <c r="I76" s="91"/>
      <c r="J76" s="91"/>
      <c r="K76" s="91"/>
      <c r="L76" s="91"/>
      <c r="M76" s="91"/>
      <c r="N76" s="91"/>
      <c r="O76" s="91"/>
      <c r="P76" s="91"/>
    </row>
    <row r="77" spans="1:16">
      <c r="A77" s="116"/>
      <c r="B77" s="116"/>
      <c r="C77" s="116"/>
      <c r="D77" s="125"/>
      <c r="E77" s="116"/>
      <c r="F77" s="116"/>
      <c r="G77" s="116"/>
      <c r="H77" s="1489"/>
      <c r="I77" s="91"/>
      <c r="J77" s="91"/>
      <c r="K77" s="91"/>
      <c r="L77" s="91"/>
      <c r="M77" s="91"/>
      <c r="N77" s="91"/>
      <c r="O77" s="91"/>
      <c r="P77" s="91"/>
    </row>
    <row r="78" spans="1:16">
      <c r="A78" s="116"/>
      <c r="B78" s="116"/>
      <c r="C78" s="116"/>
      <c r="D78" s="125"/>
      <c r="E78" s="116"/>
      <c r="F78" s="125"/>
      <c r="G78" s="116"/>
      <c r="H78" s="1489"/>
      <c r="I78" s="91"/>
      <c r="J78" s="91"/>
      <c r="K78" s="91"/>
      <c r="L78" s="91"/>
      <c r="M78" s="91"/>
      <c r="N78" s="91"/>
      <c r="O78" s="91"/>
      <c r="P78" s="91"/>
    </row>
    <row r="79" spans="1:16">
      <c r="A79" s="116"/>
      <c r="B79" s="116"/>
      <c r="C79" s="116"/>
      <c r="D79" s="125"/>
      <c r="E79" s="116"/>
      <c r="F79" s="125"/>
      <c r="G79" s="116"/>
      <c r="H79" s="1489"/>
      <c r="I79" s="91"/>
      <c r="J79" s="91"/>
      <c r="K79" s="91"/>
      <c r="L79" s="91"/>
      <c r="M79" s="91"/>
      <c r="N79" s="91"/>
      <c r="O79" s="91"/>
      <c r="P79" s="91"/>
    </row>
    <row r="80" spans="1:16">
      <c r="A80" s="116"/>
      <c r="B80" s="116"/>
      <c r="C80" s="116"/>
      <c r="D80" s="125"/>
      <c r="E80" s="116"/>
      <c r="F80" s="125"/>
      <c r="G80" s="116"/>
      <c r="H80" s="1489"/>
      <c r="I80" s="91"/>
      <c r="J80" s="91"/>
      <c r="K80" s="91"/>
      <c r="L80" s="91"/>
      <c r="M80" s="91"/>
      <c r="N80" s="91"/>
      <c r="O80" s="91"/>
      <c r="P80" s="91"/>
    </row>
    <row r="81" spans="1:16">
      <c r="A81" s="116"/>
      <c r="B81" s="116"/>
      <c r="C81" s="116"/>
      <c r="D81" s="125"/>
      <c r="E81" s="116"/>
      <c r="F81" s="125"/>
      <c r="G81" s="116"/>
      <c r="H81" s="1489"/>
      <c r="I81" s="91"/>
      <c r="J81" s="91"/>
      <c r="K81" s="91"/>
      <c r="L81" s="91"/>
      <c r="M81" s="91"/>
      <c r="N81" s="91"/>
      <c r="O81" s="91"/>
      <c r="P81" s="91"/>
    </row>
    <row r="82" spans="1:16">
      <c r="A82" s="116"/>
      <c r="B82" s="116"/>
      <c r="C82" s="116"/>
      <c r="D82" s="125"/>
      <c r="E82" s="116"/>
      <c r="F82" s="125"/>
      <c r="G82" s="116"/>
      <c r="H82" s="1489"/>
      <c r="I82" s="91"/>
      <c r="J82" s="91"/>
      <c r="K82" s="91"/>
      <c r="L82" s="91"/>
      <c r="M82" s="91"/>
      <c r="N82" s="91"/>
      <c r="O82" s="91"/>
      <c r="P82" s="91"/>
    </row>
    <row r="83" spans="1:16">
      <c r="A83" s="116"/>
      <c r="B83" s="116"/>
      <c r="C83" s="116"/>
      <c r="D83" s="125"/>
      <c r="E83" s="116"/>
      <c r="F83" s="125"/>
      <c r="G83" s="116"/>
      <c r="H83" s="1489"/>
      <c r="I83" s="91"/>
      <c r="J83" s="91"/>
      <c r="K83" s="91"/>
      <c r="L83" s="91"/>
      <c r="M83" s="91"/>
      <c r="N83" s="91"/>
      <c r="O83" s="91"/>
      <c r="P83" s="91"/>
    </row>
    <row r="84" spans="1:16">
      <c r="A84" s="116"/>
      <c r="B84" s="116"/>
      <c r="C84" s="116"/>
      <c r="D84" s="125"/>
      <c r="E84" s="116"/>
      <c r="F84" s="116"/>
      <c r="G84" s="116"/>
      <c r="H84" s="1489"/>
      <c r="I84" s="91"/>
      <c r="J84" s="91"/>
      <c r="K84" s="91"/>
      <c r="L84" s="91"/>
      <c r="M84" s="91"/>
      <c r="N84" s="91"/>
      <c r="O84" s="91"/>
      <c r="P84" s="91"/>
    </row>
    <row r="85" spans="1:16">
      <c r="A85" s="116"/>
      <c r="B85" s="116"/>
      <c r="C85" s="116"/>
      <c r="D85" s="125"/>
      <c r="E85" s="116"/>
      <c r="F85" s="116"/>
      <c r="G85" s="116"/>
      <c r="H85" s="1489"/>
      <c r="I85" s="91"/>
      <c r="J85" s="91"/>
      <c r="K85" s="91"/>
      <c r="L85" s="91"/>
      <c r="M85" s="91"/>
      <c r="N85" s="91"/>
      <c r="O85" s="91"/>
      <c r="P85" s="91"/>
    </row>
    <row r="86" spans="1:16">
      <c r="A86" s="116"/>
      <c r="B86" s="116"/>
      <c r="C86" s="116"/>
      <c r="D86" s="125"/>
      <c r="E86" s="116"/>
      <c r="F86" s="116"/>
      <c r="G86" s="116"/>
      <c r="H86" s="1489"/>
      <c r="I86" s="91"/>
      <c r="J86" s="91"/>
      <c r="K86" s="91"/>
      <c r="L86" s="91"/>
      <c r="M86" s="91"/>
      <c r="N86" s="91"/>
      <c r="O86" s="91"/>
      <c r="P86" s="91"/>
    </row>
    <row r="87" spans="1:16">
      <c r="A87" s="116"/>
      <c r="B87" s="116"/>
      <c r="C87" s="116"/>
      <c r="D87" s="125"/>
      <c r="E87" s="116"/>
      <c r="F87" s="116"/>
      <c r="G87" s="116"/>
      <c r="H87" s="1489"/>
      <c r="I87" s="91"/>
      <c r="J87" s="91"/>
      <c r="K87" s="91"/>
      <c r="L87" s="91"/>
      <c r="M87" s="91"/>
      <c r="N87" s="91"/>
      <c r="O87" s="91"/>
      <c r="P87" s="91"/>
    </row>
    <row r="88" spans="1:16">
      <c r="A88" s="116"/>
      <c r="B88" s="116"/>
      <c r="C88" s="116"/>
      <c r="D88" s="125"/>
      <c r="E88" s="116"/>
      <c r="F88" s="116"/>
      <c r="G88" s="116"/>
      <c r="H88" s="1489"/>
      <c r="I88" s="91"/>
      <c r="J88" s="91"/>
      <c r="K88" s="91"/>
      <c r="L88" s="91"/>
      <c r="M88" s="91"/>
      <c r="N88" s="91"/>
      <c r="O88" s="91"/>
      <c r="P88" s="91"/>
    </row>
    <row r="89" spans="1:16">
      <c r="A89" s="116"/>
      <c r="B89" s="116"/>
      <c r="C89" s="116"/>
      <c r="D89" s="125"/>
      <c r="E89" s="116"/>
      <c r="F89" s="116"/>
      <c r="G89" s="116"/>
      <c r="H89" s="1489"/>
      <c r="I89" s="91"/>
      <c r="J89" s="91"/>
      <c r="K89" s="91"/>
      <c r="L89" s="91"/>
      <c r="M89" s="91"/>
      <c r="N89" s="91"/>
      <c r="O89" s="91"/>
      <c r="P89" s="91"/>
    </row>
    <row r="90" spans="1:16">
      <c r="A90" s="116"/>
      <c r="B90" s="116"/>
      <c r="C90" s="116"/>
      <c r="D90" s="125"/>
      <c r="E90" s="116"/>
      <c r="F90" s="116"/>
      <c r="G90" s="116"/>
      <c r="H90" s="1489"/>
      <c r="I90" s="91"/>
      <c r="J90" s="91"/>
      <c r="K90" s="91"/>
      <c r="L90" s="91"/>
      <c r="M90" s="91"/>
      <c r="N90" s="91"/>
      <c r="O90" s="91"/>
      <c r="P90" s="91"/>
    </row>
    <row r="91" spans="1:16">
      <c r="A91" s="116"/>
      <c r="B91" s="116"/>
      <c r="C91" s="116"/>
      <c r="D91" s="125"/>
      <c r="E91" s="116"/>
      <c r="F91" s="116"/>
      <c r="G91" s="116"/>
      <c r="H91" s="1489"/>
      <c r="I91" s="91"/>
      <c r="J91" s="91"/>
      <c r="K91" s="91"/>
      <c r="L91" s="91"/>
      <c r="M91" s="91"/>
      <c r="N91" s="91"/>
      <c r="O91" s="91"/>
      <c r="P91" s="91"/>
    </row>
    <row r="92" spans="1:16">
      <c r="A92" s="116"/>
      <c r="B92" s="116"/>
      <c r="C92" s="116"/>
      <c r="D92" s="125"/>
      <c r="E92" s="116"/>
      <c r="F92" s="116"/>
      <c r="G92" s="116"/>
      <c r="H92" s="1489"/>
      <c r="I92" s="91"/>
      <c r="J92" s="91"/>
      <c r="K92" s="91"/>
      <c r="L92" s="91"/>
      <c r="M92" s="91"/>
      <c r="N92" s="91"/>
      <c r="O92" s="91"/>
      <c r="P92" s="91"/>
    </row>
    <row r="93" spans="1:16">
      <c r="A93" s="116"/>
      <c r="B93" s="116"/>
      <c r="C93" s="116"/>
      <c r="D93" s="125"/>
      <c r="E93" s="116"/>
      <c r="F93" s="116"/>
      <c r="G93" s="116"/>
      <c r="H93" s="1489"/>
      <c r="I93" s="91"/>
      <c r="J93" s="91"/>
      <c r="K93" s="91"/>
      <c r="L93" s="91"/>
      <c r="M93" s="91"/>
      <c r="N93" s="91"/>
      <c r="O93" s="91"/>
      <c r="P93" s="91"/>
    </row>
    <row r="94" spans="1:16">
      <c r="A94" s="116"/>
      <c r="B94" s="116"/>
      <c r="C94" s="116"/>
      <c r="D94" s="125"/>
      <c r="E94" s="116"/>
      <c r="F94" s="116"/>
      <c r="G94" s="116"/>
      <c r="H94" s="1489"/>
      <c r="I94" s="91"/>
      <c r="J94" s="91"/>
      <c r="K94" s="91"/>
      <c r="L94" s="91"/>
      <c r="M94" s="91"/>
      <c r="N94" s="91"/>
      <c r="O94" s="91"/>
      <c r="P94" s="91"/>
    </row>
    <row r="95" spans="1:16">
      <c r="A95" s="116"/>
      <c r="B95" s="116"/>
      <c r="C95" s="116"/>
      <c r="D95" s="125"/>
      <c r="E95" s="116"/>
      <c r="F95" s="116"/>
      <c r="G95" s="116"/>
      <c r="H95" s="1489"/>
      <c r="I95" s="91"/>
      <c r="J95" s="91"/>
      <c r="K95" s="91"/>
      <c r="L95" s="91"/>
      <c r="M95" s="91"/>
      <c r="N95" s="91"/>
      <c r="O95" s="91"/>
      <c r="P95" s="91"/>
    </row>
    <row r="96" spans="1:16">
      <c r="A96" s="116"/>
      <c r="B96" s="116"/>
      <c r="C96" s="116"/>
      <c r="D96" s="125"/>
      <c r="E96" s="116"/>
      <c r="F96" s="116"/>
      <c r="G96" s="116"/>
      <c r="H96" s="1489"/>
      <c r="I96" s="91"/>
      <c r="J96" s="91"/>
      <c r="K96" s="91"/>
      <c r="L96" s="91"/>
      <c r="M96" s="91"/>
      <c r="N96" s="91"/>
      <c r="O96" s="91"/>
      <c r="P96" s="91"/>
    </row>
    <row r="97" spans="1:16">
      <c r="A97" s="116"/>
      <c r="B97" s="116"/>
      <c r="C97" s="116"/>
      <c r="D97" s="125"/>
      <c r="E97" s="116"/>
      <c r="F97" s="116"/>
      <c r="G97" s="116"/>
      <c r="H97" s="1489"/>
      <c r="I97" s="91"/>
      <c r="J97" s="91"/>
      <c r="K97" s="91"/>
      <c r="L97" s="91"/>
      <c r="M97" s="91"/>
      <c r="N97" s="91"/>
      <c r="O97" s="91"/>
      <c r="P97" s="91"/>
    </row>
    <row r="98" spans="1:16">
      <c r="A98" s="116"/>
      <c r="B98" s="116"/>
      <c r="C98" s="116"/>
      <c r="D98" s="125"/>
      <c r="E98" s="116"/>
      <c r="F98" s="116"/>
      <c r="G98" s="116"/>
      <c r="H98" s="1489"/>
      <c r="I98" s="91"/>
      <c r="J98" s="91"/>
      <c r="K98" s="91"/>
      <c r="L98" s="91"/>
      <c r="M98" s="91"/>
      <c r="N98" s="91"/>
      <c r="O98" s="91"/>
      <c r="P98" s="91"/>
    </row>
    <row r="99" spans="1:16">
      <c r="A99" s="116"/>
      <c r="B99" s="116"/>
      <c r="C99" s="116"/>
      <c r="D99" s="125"/>
      <c r="E99" s="116"/>
      <c r="F99" s="116"/>
      <c r="G99" s="116"/>
      <c r="H99" s="1489"/>
      <c r="I99" s="91"/>
      <c r="J99" s="91"/>
      <c r="K99" s="91"/>
      <c r="L99" s="91"/>
      <c r="M99" s="91"/>
      <c r="N99" s="91"/>
      <c r="O99" s="91"/>
      <c r="P99" s="91"/>
    </row>
    <row r="100" spans="1:16">
      <c r="A100" s="116"/>
      <c r="B100" s="116"/>
      <c r="C100" s="116"/>
      <c r="D100" s="125"/>
      <c r="E100" s="116"/>
      <c r="F100" s="116"/>
      <c r="G100" s="116"/>
      <c r="H100" s="1489"/>
      <c r="I100" s="91"/>
      <c r="J100" s="91"/>
      <c r="K100" s="91"/>
      <c r="L100" s="91"/>
      <c r="M100" s="91"/>
      <c r="N100" s="91"/>
      <c r="O100" s="91"/>
      <c r="P100" s="91"/>
    </row>
    <row r="101" spans="1:16">
      <c r="A101" s="116"/>
      <c r="B101" s="116"/>
      <c r="C101" s="116"/>
      <c r="D101" s="125"/>
      <c r="E101" s="116"/>
      <c r="F101" s="116"/>
      <c r="G101" s="116"/>
      <c r="H101" s="1489"/>
      <c r="I101" s="91"/>
      <c r="J101" s="91"/>
      <c r="K101" s="91"/>
      <c r="L101" s="91"/>
      <c r="M101" s="91"/>
      <c r="N101" s="91"/>
      <c r="O101" s="91"/>
      <c r="P101" s="91"/>
    </row>
    <row r="102" spans="1:16">
      <c r="A102" s="116"/>
      <c r="B102" s="116"/>
      <c r="C102" s="116"/>
      <c r="D102" s="125"/>
      <c r="E102" s="116"/>
      <c r="F102" s="116"/>
      <c r="G102" s="116"/>
      <c r="H102" s="1489"/>
      <c r="I102" s="91"/>
      <c r="J102" s="91"/>
      <c r="K102" s="91"/>
      <c r="L102" s="91"/>
      <c r="M102" s="91"/>
      <c r="N102" s="91"/>
      <c r="O102" s="91"/>
      <c r="P102" s="91"/>
    </row>
    <row r="103" spans="1:16">
      <c r="A103" s="116"/>
      <c r="B103" s="116"/>
      <c r="C103" s="116"/>
      <c r="D103" s="125"/>
      <c r="E103" s="116"/>
      <c r="F103" s="116"/>
      <c r="G103" s="116"/>
      <c r="H103" s="1489"/>
      <c r="I103" s="91"/>
      <c r="J103" s="91"/>
      <c r="K103" s="91"/>
      <c r="L103" s="91"/>
      <c r="M103" s="91"/>
      <c r="N103" s="91"/>
      <c r="O103" s="91"/>
      <c r="P103" s="91"/>
    </row>
    <row r="104" spans="1:16">
      <c r="A104" s="116"/>
      <c r="B104" s="116"/>
      <c r="C104" s="116"/>
      <c r="D104" s="125"/>
      <c r="E104" s="116"/>
      <c r="F104" s="116"/>
      <c r="G104" s="116"/>
      <c r="H104" s="1489"/>
      <c r="I104" s="91"/>
      <c r="J104" s="91"/>
      <c r="K104" s="91"/>
      <c r="L104" s="91"/>
      <c r="M104" s="91"/>
      <c r="N104" s="91"/>
      <c r="O104" s="91"/>
      <c r="P104" s="91"/>
    </row>
    <row r="105" spans="1:16">
      <c r="A105" s="116"/>
      <c r="B105" s="116"/>
      <c r="C105" s="116"/>
      <c r="D105" s="125"/>
      <c r="E105" s="116"/>
      <c r="F105" s="116"/>
      <c r="G105" s="116"/>
      <c r="H105" s="1489"/>
      <c r="I105" s="91"/>
      <c r="J105" s="91"/>
      <c r="K105" s="91"/>
      <c r="L105" s="91"/>
      <c r="M105" s="91"/>
      <c r="N105" s="91"/>
      <c r="O105" s="91"/>
      <c r="P105" s="91"/>
    </row>
    <row r="106" spans="1:16">
      <c r="A106" s="116"/>
      <c r="B106" s="116"/>
      <c r="C106" s="116"/>
      <c r="D106" s="125"/>
      <c r="E106" s="116"/>
      <c r="F106" s="116"/>
      <c r="G106" s="116"/>
      <c r="H106" s="1489"/>
      <c r="I106" s="91"/>
      <c r="J106" s="91"/>
      <c r="K106" s="91"/>
      <c r="L106" s="91"/>
      <c r="M106" s="91"/>
      <c r="N106" s="91"/>
      <c r="O106" s="91"/>
      <c r="P106" s="91"/>
    </row>
    <row r="107" spans="1:16">
      <c r="A107" s="116"/>
      <c r="B107" s="116"/>
      <c r="C107" s="116"/>
      <c r="D107" s="125"/>
      <c r="E107" s="116"/>
      <c r="F107" s="116"/>
      <c r="G107" s="116"/>
      <c r="H107" s="1489"/>
      <c r="I107" s="91"/>
      <c r="J107" s="91"/>
      <c r="K107" s="91"/>
      <c r="L107" s="91"/>
      <c r="M107" s="91"/>
      <c r="N107" s="91"/>
      <c r="O107" s="91"/>
      <c r="P107" s="91"/>
    </row>
    <row r="108" spans="1:16">
      <c r="A108" s="116"/>
      <c r="B108" s="116"/>
      <c r="C108" s="116"/>
      <c r="D108" s="125"/>
      <c r="E108" s="116"/>
      <c r="F108" s="116"/>
      <c r="G108" s="116"/>
      <c r="H108" s="1489"/>
      <c r="I108" s="91"/>
      <c r="J108" s="91"/>
      <c r="K108" s="91"/>
      <c r="L108" s="91"/>
      <c r="M108" s="91"/>
      <c r="N108" s="91"/>
      <c r="O108" s="91"/>
      <c r="P108" s="91"/>
    </row>
    <row r="109" spans="1:16">
      <c r="A109" s="116"/>
      <c r="B109" s="116"/>
      <c r="C109" s="116"/>
      <c r="D109" s="125"/>
      <c r="E109" s="116"/>
      <c r="F109" s="116"/>
      <c r="G109" s="116"/>
      <c r="H109" s="1489"/>
      <c r="I109" s="91"/>
      <c r="J109" s="91"/>
      <c r="K109" s="91"/>
      <c r="L109" s="91"/>
      <c r="M109" s="91"/>
      <c r="N109" s="91"/>
      <c r="O109" s="91"/>
      <c r="P109" s="91"/>
    </row>
    <row r="110" spans="1:16">
      <c r="A110" s="116"/>
      <c r="B110" s="116"/>
      <c r="C110" s="116"/>
      <c r="D110" s="125"/>
      <c r="E110" s="116"/>
      <c r="F110" s="116"/>
      <c r="G110" s="116"/>
      <c r="H110" s="1489"/>
      <c r="I110" s="91"/>
      <c r="J110" s="91"/>
      <c r="K110" s="91"/>
      <c r="L110" s="91"/>
      <c r="M110" s="91"/>
      <c r="N110" s="91"/>
      <c r="O110" s="91"/>
      <c r="P110" s="91"/>
    </row>
    <row r="111" spans="1:16">
      <c r="A111" s="116"/>
      <c r="B111" s="116"/>
      <c r="C111" s="116"/>
      <c r="D111" s="125"/>
      <c r="E111" s="116"/>
      <c r="F111" s="116"/>
      <c r="G111" s="116"/>
      <c r="H111" s="1489"/>
      <c r="I111" s="91"/>
      <c r="J111" s="91"/>
      <c r="K111" s="91"/>
      <c r="L111" s="91"/>
      <c r="M111" s="91"/>
      <c r="N111" s="91"/>
      <c r="O111" s="91"/>
      <c r="P111" s="91"/>
    </row>
    <row r="112" spans="1:16">
      <c r="A112" s="116"/>
      <c r="B112" s="116"/>
      <c r="C112" s="116"/>
      <c r="D112" s="125"/>
      <c r="E112" s="116"/>
      <c r="F112" s="116"/>
      <c r="G112" s="116"/>
      <c r="H112" s="1489"/>
      <c r="I112" s="91"/>
      <c r="J112" s="91"/>
      <c r="K112" s="91"/>
      <c r="L112" s="91"/>
      <c r="M112" s="91"/>
      <c r="N112" s="91"/>
      <c r="O112" s="91"/>
      <c r="P112" s="91"/>
    </row>
    <row r="113" spans="1:16">
      <c r="A113" s="116"/>
      <c r="B113" s="116"/>
      <c r="C113" s="116"/>
      <c r="D113" s="125"/>
      <c r="E113" s="116"/>
      <c r="F113" s="116"/>
      <c r="G113" s="116"/>
      <c r="H113" s="1489"/>
      <c r="I113" s="91"/>
      <c r="J113" s="91"/>
      <c r="K113" s="91"/>
      <c r="L113" s="91"/>
      <c r="M113" s="91"/>
      <c r="N113" s="91"/>
      <c r="O113" s="91"/>
      <c r="P113" s="91"/>
    </row>
    <row r="114" spans="1:16">
      <c r="A114" s="116"/>
      <c r="B114" s="116"/>
      <c r="C114" s="116"/>
      <c r="D114" s="125"/>
      <c r="E114" s="116"/>
      <c r="F114" s="116"/>
      <c r="G114" s="116"/>
      <c r="H114" s="1489"/>
      <c r="I114" s="91"/>
      <c r="J114" s="91"/>
      <c r="K114" s="91"/>
      <c r="L114" s="91"/>
      <c r="M114" s="91"/>
      <c r="N114" s="91"/>
      <c r="O114" s="91"/>
      <c r="P114" s="91"/>
    </row>
    <row r="115" spans="1:16">
      <c r="A115" s="116"/>
      <c r="B115" s="116"/>
      <c r="C115" s="116"/>
      <c r="D115" s="125"/>
      <c r="E115" s="116"/>
      <c r="F115" s="116"/>
      <c r="G115" s="116"/>
      <c r="H115" s="1489"/>
      <c r="I115" s="91"/>
      <c r="J115" s="91"/>
      <c r="K115" s="91"/>
      <c r="L115" s="91"/>
      <c r="M115" s="91"/>
      <c r="N115" s="91"/>
      <c r="O115" s="91"/>
      <c r="P115" s="91"/>
    </row>
    <row r="116" spans="1:16">
      <c r="A116" s="116"/>
      <c r="B116" s="116"/>
      <c r="C116" s="116"/>
      <c r="D116" s="125"/>
      <c r="E116" s="116"/>
      <c r="F116" s="116"/>
      <c r="G116" s="116"/>
      <c r="H116" s="1489"/>
      <c r="I116" s="91"/>
      <c r="J116" s="91"/>
      <c r="K116" s="91"/>
      <c r="L116" s="91"/>
      <c r="M116" s="91"/>
      <c r="N116" s="91"/>
      <c r="O116" s="91"/>
      <c r="P116" s="91"/>
    </row>
    <row r="117" spans="1:16">
      <c r="A117" s="116"/>
      <c r="B117" s="116"/>
      <c r="C117" s="116"/>
      <c r="D117" s="125"/>
      <c r="E117" s="116"/>
      <c r="F117" s="116"/>
      <c r="G117" s="116"/>
      <c r="H117" s="1489"/>
      <c r="I117" s="91"/>
      <c r="J117" s="91"/>
      <c r="K117" s="91"/>
      <c r="L117" s="91"/>
      <c r="M117" s="91"/>
      <c r="N117" s="91"/>
      <c r="O117" s="91"/>
      <c r="P117" s="91"/>
    </row>
    <row r="118" spans="1:16">
      <c r="A118" s="91"/>
      <c r="B118" s="91"/>
      <c r="E118" s="91"/>
      <c r="I118" s="91"/>
      <c r="J118" s="91"/>
      <c r="K118" s="91"/>
      <c r="L118" s="91"/>
      <c r="M118" s="91"/>
      <c r="N118" s="91"/>
      <c r="O118" s="91"/>
      <c r="P118" s="91"/>
    </row>
    <row r="119" spans="1:16">
      <c r="A119" s="91"/>
      <c r="B119" s="91"/>
      <c r="E119" s="91"/>
      <c r="I119" s="91"/>
      <c r="J119" s="91"/>
      <c r="K119" s="91"/>
      <c r="L119" s="91"/>
      <c r="M119" s="91"/>
      <c r="N119" s="91"/>
      <c r="O119" s="91"/>
      <c r="P119" s="91"/>
    </row>
    <row r="120" spans="1:16">
      <c r="A120" s="91"/>
      <c r="B120" s="91"/>
      <c r="E120" s="91"/>
      <c r="I120" s="91"/>
      <c r="J120" s="91"/>
      <c r="K120" s="91"/>
      <c r="L120" s="91"/>
      <c r="M120" s="91"/>
      <c r="N120" s="91"/>
      <c r="O120" s="91"/>
      <c r="P120" s="91"/>
    </row>
    <row r="121" spans="1:16">
      <c r="A121" s="91"/>
      <c r="B121" s="91"/>
      <c r="E121" s="91"/>
      <c r="I121" s="91"/>
      <c r="J121" s="91"/>
      <c r="K121" s="91"/>
      <c r="L121" s="91"/>
      <c r="M121" s="91"/>
      <c r="N121" s="91"/>
      <c r="O121" s="91"/>
      <c r="P121" s="91"/>
    </row>
    <row r="122" spans="1:16">
      <c r="A122" s="91"/>
      <c r="B122" s="91"/>
      <c r="E122" s="91"/>
      <c r="I122" s="91"/>
      <c r="J122" s="91"/>
      <c r="K122" s="91"/>
      <c r="L122" s="91"/>
      <c r="M122" s="91"/>
      <c r="N122" s="91"/>
      <c r="O122" s="91"/>
      <c r="P122" s="91"/>
    </row>
    <row r="123" spans="1:16">
      <c r="A123" s="91"/>
      <c r="B123" s="91"/>
      <c r="E123" s="91"/>
      <c r="I123" s="91"/>
      <c r="J123" s="91"/>
      <c r="K123" s="91"/>
      <c r="L123" s="91"/>
      <c r="M123" s="91"/>
      <c r="N123" s="91"/>
      <c r="O123" s="91"/>
      <c r="P123" s="91"/>
    </row>
    <row r="124" spans="1:16">
      <c r="A124" s="91"/>
      <c r="B124" s="91"/>
      <c r="E124" s="91"/>
      <c r="I124" s="91"/>
      <c r="J124" s="91"/>
      <c r="K124" s="91"/>
      <c r="L124" s="91"/>
      <c r="M124" s="91"/>
      <c r="N124" s="91"/>
      <c r="O124" s="91"/>
      <c r="P124" s="91"/>
    </row>
    <row r="125" spans="1:16">
      <c r="A125" s="91"/>
      <c r="B125" s="91"/>
      <c r="E125" s="91"/>
      <c r="I125" s="91"/>
      <c r="J125" s="91"/>
      <c r="K125" s="91"/>
      <c r="L125" s="91"/>
      <c r="M125" s="91"/>
      <c r="N125" s="91"/>
      <c r="O125" s="91"/>
      <c r="P125" s="91"/>
    </row>
    <row r="126" spans="1:16">
      <c r="A126" s="91"/>
      <c r="B126" s="91"/>
      <c r="E126" s="91"/>
      <c r="I126" s="91"/>
      <c r="J126" s="91"/>
      <c r="K126" s="91"/>
      <c r="L126" s="91"/>
      <c r="M126" s="91"/>
      <c r="N126" s="91"/>
      <c r="O126" s="91"/>
      <c r="P126" s="91"/>
    </row>
    <row r="127" spans="1:16">
      <c r="A127" s="91"/>
      <c r="B127" s="91"/>
      <c r="E127" s="91"/>
      <c r="I127" s="91"/>
      <c r="J127" s="91"/>
      <c r="K127" s="91"/>
      <c r="L127" s="91"/>
      <c r="M127" s="91"/>
      <c r="N127" s="91"/>
      <c r="O127" s="91"/>
      <c r="P127" s="91"/>
    </row>
    <row r="128" spans="1:16">
      <c r="A128" s="91"/>
      <c r="B128" s="91"/>
      <c r="E128" s="91"/>
      <c r="I128" s="91"/>
      <c r="J128" s="91"/>
      <c r="K128" s="91"/>
      <c r="L128" s="91"/>
      <c r="M128" s="91"/>
      <c r="N128" s="91"/>
      <c r="O128" s="91"/>
      <c r="P128" s="91"/>
    </row>
    <row r="129" spans="1:16">
      <c r="A129" s="91"/>
      <c r="B129" s="91"/>
      <c r="E129" s="91"/>
      <c r="I129" s="91"/>
      <c r="J129" s="91"/>
      <c r="K129" s="91"/>
      <c r="L129" s="91"/>
      <c r="M129" s="91"/>
      <c r="N129" s="91"/>
      <c r="O129" s="91"/>
      <c r="P129" s="91"/>
    </row>
    <row r="130" spans="1:16">
      <c r="A130" s="91"/>
      <c r="B130" s="91"/>
      <c r="E130" s="91"/>
      <c r="I130" s="91"/>
      <c r="J130" s="91"/>
      <c r="K130" s="91"/>
      <c r="L130" s="91"/>
      <c r="M130" s="91"/>
      <c r="N130" s="91"/>
      <c r="O130" s="91"/>
      <c r="P130" s="91"/>
    </row>
    <row r="131" spans="1:16">
      <c r="A131" s="91"/>
      <c r="B131" s="91"/>
      <c r="E131" s="91"/>
      <c r="I131" s="91"/>
      <c r="J131" s="91"/>
      <c r="K131" s="91"/>
      <c r="L131" s="91"/>
      <c r="M131" s="91"/>
      <c r="N131" s="91"/>
      <c r="O131" s="91"/>
      <c r="P131" s="91"/>
    </row>
    <row r="132" spans="1:16">
      <c r="A132" s="91"/>
      <c r="B132" s="91"/>
      <c r="E132" s="91"/>
      <c r="I132" s="91"/>
      <c r="J132" s="91"/>
      <c r="K132" s="91"/>
      <c r="L132" s="91"/>
      <c r="M132" s="91"/>
      <c r="N132" s="91"/>
      <c r="O132" s="91"/>
      <c r="P132" s="91"/>
    </row>
    <row r="133" spans="1:16">
      <c r="A133" s="91"/>
      <c r="B133" s="91"/>
      <c r="E133" s="91"/>
      <c r="I133" s="91"/>
      <c r="J133" s="91"/>
      <c r="K133" s="91"/>
      <c r="L133" s="91"/>
      <c r="M133" s="91"/>
      <c r="N133" s="91"/>
      <c r="O133" s="91"/>
      <c r="P133" s="91"/>
    </row>
    <row r="134" spans="1:16">
      <c r="A134" s="91"/>
      <c r="B134" s="91"/>
      <c r="E134" s="91"/>
      <c r="I134" s="91"/>
      <c r="J134" s="91"/>
      <c r="K134" s="91"/>
      <c r="L134" s="91"/>
      <c r="M134" s="91"/>
      <c r="N134" s="91"/>
      <c r="O134" s="91"/>
      <c r="P134" s="91"/>
    </row>
    <row r="135" spans="1:16">
      <c r="A135" s="91"/>
      <c r="B135" s="91"/>
      <c r="E135" s="91"/>
      <c r="I135" s="91"/>
      <c r="J135" s="91"/>
      <c r="K135" s="91"/>
      <c r="L135" s="91"/>
      <c r="M135" s="91"/>
      <c r="N135" s="91"/>
      <c r="O135" s="91"/>
      <c r="P135" s="91"/>
    </row>
    <row r="136" spans="1:16">
      <c r="A136" s="91"/>
      <c r="B136" s="91"/>
      <c r="E136" s="91"/>
      <c r="I136" s="91"/>
      <c r="J136" s="91"/>
      <c r="K136" s="91"/>
      <c r="L136" s="91"/>
      <c r="M136" s="91"/>
      <c r="N136" s="91"/>
      <c r="O136" s="91"/>
      <c r="P136" s="91"/>
    </row>
    <row r="137" spans="1:16">
      <c r="A137" s="91"/>
      <c r="B137" s="91"/>
      <c r="E137" s="91"/>
      <c r="I137" s="91"/>
      <c r="J137" s="91"/>
      <c r="K137" s="91"/>
      <c r="L137" s="91"/>
      <c r="M137" s="91"/>
      <c r="N137" s="91"/>
      <c r="O137" s="91"/>
      <c r="P137" s="91"/>
    </row>
    <row r="138" spans="1:16">
      <c r="A138" s="91"/>
      <c r="B138" s="91"/>
      <c r="E138" s="91"/>
      <c r="I138" s="91"/>
      <c r="J138" s="91"/>
      <c r="K138" s="91"/>
      <c r="L138" s="91"/>
      <c r="M138" s="91"/>
      <c r="N138" s="91"/>
      <c r="O138" s="91"/>
      <c r="P138" s="91"/>
    </row>
    <row r="139" spans="1:16">
      <c r="A139" s="91"/>
      <c r="B139" s="91"/>
      <c r="E139" s="91"/>
      <c r="I139" s="91"/>
      <c r="J139" s="91"/>
      <c r="K139" s="91"/>
      <c r="L139" s="91"/>
      <c r="M139" s="91"/>
      <c r="N139" s="91"/>
      <c r="O139" s="91"/>
      <c r="P139" s="91"/>
    </row>
    <row r="140" spans="1:16">
      <c r="A140" s="91"/>
      <c r="B140" s="91"/>
      <c r="E140" s="91"/>
      <c r="I140" s="91"/>
      <c r="J140" s="91"/>
      <c r="K140" s="91"/>
      <c r="L140" s="91"/>
      <c r="M140" s="91"/>
      <c r="N140" s="91"/>
      <c r="O140" s="91"/>
      <c r="P140" s="91"/>
    </row>
    <row r="141" spans="1:16">
      <c r="A141" s="91"/>
      <c r="B141" s="91"/>
      <c r="E141" s="91"/>
      <c r="I141" s="91"/>
      <c r="J141" s="91"/>
      <c r="K141" s="91"/>
      <c r="L141" s="91"/>
      <c r="M141" s="91"/>
      <c r="N141" s="91"/>
      <c r="O141" s="91"/>
      <c r="P141" s="91"/>
    </row>
    <row r="142" spans="1:16">
      <c r="A142" s="91"/>
      <c r="B142" s="91"/>
      <c r="E142" s="91"/>
      <c r="I142" s="91"/>
      <c r="J142" s="91"/>
      <c r="K142" s="91"/>
      <c r="L142" s="91"/>
      <c r="M142" s="91"/>
      <c r="N142" s="91"/>
      <c r="O142" s="91"/>
      <c r="P142" s="91"/>
    </row>
    <row r="143" spans="1:16">
      <c r="A143" s="91"/>
      <c r="B143" s="91"/>
      <c r="E143" s="91"/>
      <c r="I143" s="91"/>
      <c r="J143" s="91"/>
      <c r="K143" s="91"/>
      <c r="L143" s="91"/>
      <c r="M143" s="91"/>
      <c r="N143" s="91"/>
      <c r="O143" s="91"/>
      <c r="P143" s="91"/>
    </row>
    <row r="144" spans="1:16">
      <c r="A144" s="91"/>
      <c r="B144" s="91"/>
      <c r="E144" s="91"/>
      <c r="I144" s="91"/>
      <c r="J144" s="91"/>
      <c r="K144" s="91"/>
      <c r="L144" s="91"/>
      <c r="M144" s="91"/>
      <c r="N144" s="91"/>
      <c r="O144" s="91"/>
      <c r="P144" s="91"/>
    </row>
    <row r="145" spans="1:16">
      <c r="A145" s="91"/>
      <c r="B145" s="91"/>
      <c r="E145" s="91"/>
      <c r="I145" s="91"/>
      <c r="J145" s="91"/>
      <c r="K145" s="91"/>
      <c r="L145" s="91"/>
      <c r="M145" s="91"/>
      <c r="N145" s="91"/>
      <c r="O145" s="91"/>
      <c r="P145" s="91"/>
    </row>
    <row r="146" spans="1:16">
      <c r="A146" s="91"/>
      <c r="B146" s="91"/>
      <c r="E146" s="91"/>
      <c r="I146" s="91"/>
      <c r="J146" s="91"/>
      <c r="K146" s="91"/>
      <c r="L146" s="91"/>
      <c r="M146" s="91"/>
      <c r="N146" s="91"/>
      <c r="O146" s="91"/>
      <c r="P146" s="91"/>
    </row>
    <row r="147" spans="1:16">
      <c r="A147" s="91"/>
      <c r="B147" s="91"/>
      <c r="E147" s="91"/>
      <c r="I147" s="91"/>
      <c r="J147" s="91"/>
      <c r="K147" s="91"/>
      <c r="L147" s="91"/>
      <c r="M147" s="91"/>
      <c r="N147" s="91"/>
      <c r="O147" s="91"/>
      <c r="P147" s="91"/>
    </row>
    <row r="148" spans="1:16">
      <c r="A148" s="91"/>
      <c r="B148" s="91"/>
      <c r="E148" s="91"/>
      <c r="I148" s="91"/>
      <c r="J148" s="91"/>
      <c r="K148" s="91"/>
      <c r="L148" s="91"/>
      <c r="M148" s="91"/>
      <c r="N148" s="91"/>
      <c r="O148" s="91"/>
      <c r="P148" s="91"/>
    </row>
    <row r="149" spans="1:16">
      <c r="A149" s="91"/>
      <c r="B149" s="91"/>
      <c r="E149" s="91"/>
      <c r="I149" s="91"/>
      <c r="J149" s="91"/>
      <c r="K149" s="91"/>
      <c r="L149" s="91"/>
      <c r="M149" s="91"/>
      <c r="N149" s="91"/>
      <c r="O149" s="91"/>
      <c r="P149" s="91"/>
    </row>
    <row r="150" spans="1:16">
      <c r="A150" s="91"/>
      <c r="B150" s="91"/>
      <c r="E150" s="91"/>
      <c r="I150" s="91"/>
      <c r="J150" s="91"/>
      <c r="K150" s="91"/>
      <c r="L150" s="91"/>
      <c r="M150" s="91"/>
      <c r="N150" s="91"/>
      <c r="O150" s="91"/>
      <c r="P150" s="91"/>
    </row>
    <row r="151" spans="1:16">
      <c r="A151" s="91"/>
      <c r="B151" s="91"/>
      <c r="E151" s="91"/>
      <c r="I151" s="91"/>
      <c r="J151" s="91"/>
      <c r="K151" s="91"/>
      <c r="L151" s="91"/>
      <c r="M151" s="91"/>
      <c r="N151" s="91"/>
      <c r="O151" s="91"/>
      <c r="P151" s="91"/>
    </row>
    <row r="152" spans="1:16">
      <c r="A152" s="91"/>
      <c r="B152" s="91"/>
      <c r="E152" s="91"/>
      <c r="I152" s="91"/>
      <c r="J152" s="91"/>
      <c r="K152" s="91"/>
      <c r="L152" s="91"/>
      <c r="M152" s="91"/>
      <c r="N152" s="91"/>
      <c r="O152" s="91"/>
      <c r="P152" s="91"/>
    </row>
    <row r="153" spans="1:16">
      <c r="A153" s="91"/>
      <c r="B153" s="91"/>
      <c r="E153" s="91"/>
      <c r="I153" s="91"/>
      <c r="J153" s="91"/>
      <c r="K153" s="91"/>
      <c r="L153" s="91"/>
      <c r="M153" s="91"/>
      <c r="N153" s="91"/>
      <c r="O153" s="91"/>
      <c r="P153" s="91"/>
    </row>
    <row r="154" spans="1:16">
      <c r="A154" s="91"/>
      <c r="B154" s="91"/>
      <c r="E154" s="91"/>
      <c r="I154" s="91"/>
      <c r="J154" s="91"/>
      <c r="K154" s="91"/>
      <c r="L154" s="91"/>
      <c r="M154" s="91"/>
      <c r="N154" s="91"/>
      <c r="O154" s="91"/>
      <c r="P154" s="91"/>
    </row>
    <row r="155" spans="1:16">
      <c r="A155" s="91"/>
      <c r="B155" s="91"/>
      <c r="E155" s="91"/>
      <c r="I155" s="91"/>
      <c r="J155" s="91"/>
      <c r="K155" s="91"/>
      <c r="L155" s="91"/>
      <c r="M155" s="91"/>
      <c r="N155" s="91"/>
      <c r="O155" s="91"/>
      <c r="P155" s="91"/>
    </row>
    <row r="156" spans="1:16">
      <c r="A156" s="91"/>
      <c r="B156" s="91"/>
      <c r="E156" s="91"/>
      <c r="I156" s="91"/>
      <c r="J156" s="91"/>
      <c r="K156" s="91"/>
      <c r="L156" s="91"/>
      <c r="M156" s="91"/>
      <c r="N156" s="91"/>
      <c r="O156" s="91"/>
      <c r="P156" s="91"/>
    </row>
    <row r="157" spans="1:16">
      <c r="A157" s="91"/>
      <c r="B157" s="91"/>
      <c r="E157" s="91"/>
      <c r="I157" s="91"/>
      <c r="J157" s="91"/>
      <c r="K157" s="91"/>
      <c r="L157" s="91"/>
      <c r="M157" s="91"/>
      <c r="N157" s="91"/>
      <c r="O157" s="91"/>
      <c r="P157" s="91"/>
    </row>
    <row r="158" spans="1:16">
      <c r="A158" s="91"/>
      <c r="B158" s="91"/>
      <c r="E158" s="91"/>
      <c r="I158" s="91"/>
      <c r="J158" s="91"/>
      <c r="K158" s="91"/>
      <c r="L158" s="91"/>
      <c r="M158" s="91"/>
      <c r="N158" s="91"/>
      <c r="O158" s="91"/>
      <c r="P158" s="91"/>
    </row>
    <row r="159" spans="1:16">
      <c r="A159" s="91"/>
      <c r="B159" s="91"/>
      <c r="E159" s="91"/>
      <c r="I159" s="91"/>
      <c r="J159" s="91"/>
      <c r="K159" s="91"/>
      <c r="L159" s="91"/>
      <c r="M159" s="91"/>
      <c r="N159" s="91"/>
      <c r="O159" s="91"/>
      <c r="P159" s="91"/>
    </row>
    <row r="160" spans="1:16">
      <c r="A160" s="91"/>
      <c r="B160" s="91"/>
      <c r="E160" s="91"/>
      <c r="I160" s="91"/>
      <c r="J160" s="91"/>
      <c r="K160" s="91"/>
      <c r="L160" s="91"/>
      <c r="M160" s="91"/>
      <c r="N160" s="91"/>
      <c r="O160" s="91"/>
      <c r="P160" s="91"/>
    </row>
    <row r="161" spans="1:16">
      <c r="A161" s="91"/>
      <c r="B161" s="91"/>
      <c r="E161" s="91"/>
      <c r="I161" s="91"/>
      <c r="J161" s="91"/>
      <c r="K161" s="91"/>
      <c r="L161" s="91"/>
      <c r="M161" s="91"/>
      <c r="N161" s="91"/>
      <c r="O161" s="91"/>
      <c r="P161" s="91"/>
    </row>
    <row r="162" spans="1:16">
      <c r="A162" s="91"/>
      <c r="B162" s="91"/>
      <c r="E162" s="91"/>
      <c r="I162" s="91"/>
      <c r="J162" s="91"/>
      <c r="K162" s="91"/>
      <c r="L162" s="91"/>
      <c r="M162" s="91"/>
      <c r="N162" s="91"/>
      <c r="O162" s="91"/>
      <c r="P162" s="91"/>
    </row>
    <row r="163" spans="1:16">
      <c r="A163" s="91"/>
      <c r="B163" s="91"/>
      <c r="E163" s="91"/>
      <c r="I163" s="91"/>
      <c r="J163" s="91"/>
      <c r="K163" s="91"/>
      <c r="L163" s="91"/>
      <c r="M163" s="91"/>
      <c r="N163" s="91"/>
      <c r="O163" s="91"/>
      <c r="P163" s="91"/>
    </row>
    <row r="164" spans="1:16">
      <c r="A164" s="91"/>
      <c r="B164" s="91"/>
      <c r="E164" s="91"/>
      <c r="I164" s="91"/>
      <c r="J164" s="91"/>
      <c r="K164" s="91"/>
      <c r="L164" s="91"/>
      <c r="M164" s="91"/>
      <c r="N164" s="91"/>
      <c r="O164" s="91"/>
      <c r="P164" s="91"/>
    </row>
    <row r="165" spans="1:16">
      <c r="A165" s="91"/>
      <c r="B165" s="91"/>
      <c r="E165" s="91"/>
      <c r="I165" s="91"/>
      <c r="J165" s="91"/>
      <c r="K165" s="91"/>
      <c r="L165" s="91"/>
      <c r="M165" s="91"/>
      <c r="N165" s="91"/>
      <c r="O165" s="91"/>
      <c r="P165" s="91"/>
    </row>
    <row r="166" spans="1:16">
      <c r="A166" s="91"/>
      <c r="B166" s="91"/>
      <c r="E166" s="91"/>
      <c r="I166" s="91"/>
      <c r="J166" s="91"/>
      <c r="K166" s="91"/>
      <c r="L166" s="91"/>
      <c r="M166" s="91"/>
      <c r="N166" s="91"/>
      <c r="O166" s="91"/>
      <c r="P166" s="91"/>
    </row>
    <row r="167" spans="1:16">
      <c r="A167" s="91"/>
      <c r="B167" s="91"/>
      <c r="E167" s="91"/>
      <c r="I167" s="91"/>
      <c r="J167" s="91"/>
      <c r="K167" s="91"/>
      <c r="L167" s="91"/>
      <c r="M167" s="91"/>
      <c r="N167" s="91"/>
      <c r="O167" s="91"/>
      <c r="P167" s="91"/>
    </row>
    <row r="168" spans="1:16">
      <c r="A168" s="91"/>
      <c r="B168" s="91"/>
      <c r="E168" s="91"/>
      <c r="I168" s="91"/>
      <c r="J168" s="91"/>
      <c r="K168" s="91"/>
      <c r="L168" s="91"/>
      <c r="M168" s="91"/>
      <c r="N168" s="91"/>
      <c r="O168" s="91"/>
      <c r="P168" s="91"/>
    </row>
    <row r="169" spans="1:16">
      <c r="A169" s="91"/>
      <c r="B169" s="91"/>
      <c r="E169" s="91"/>
      <c r="I169" s="91"/>
      <c r="J169" s="91"/>
      <c r="K169" s="91"/>
      <c r="L169" s="91"/>
      <c r="M169" s="91"/>
      <c r="N169" s="91"/>
      <c r="O169" s="91"/>
      <c r="P169" s="91"/>
    </row>
    <row r="170" spans="1:16">
      <c r="A170" s="91"/>
      <c r="B170" s="91"/>
      <c r="E170" s="91"/>
      <c r="I170" s="91"/>
      <c r="J170" s="91"/>
      <c r="K170" s="91"/>
      <c r="L170" s="91"/>
      <c r="M170" s="91"/>
      <c r="N170" s="91"/>
      <c r="O170" s="91"/>
      <c r="P170" s="91"/>
    </row>
    <row r="171" spans="1:16">
      <c r="A171" s="91"/>
      <c r="B171" s="91"/>
      <c r="E171" s="91"/>
      <c r="I171" s="91"/>
      <c r="J171" s="91"/>
      <c r="K171" s="91"/>
      <c r="L171" s="91"/>
      <c r="M171" s="91"/>
      <c r="N171" s="91"/>
      <c r="O171" s="91"/>
      <c r="P171" s="91"/>
    </row>
    <row r="172" spans="1:16">
      <c r="A172" s="91"/>
      <c r="B172" s="91"/>
      <c r="E172" s="91"/>
      <c r="I172" s="91"/>
      <c r="J172" s="91"/>
      <c r="K172" s="91"/>
      <c r="L172" s="91"/>
      <c r="M172" s="91"/>
      <c r="N172" s="91"/>
      <c r="O172" s="91"/>
      <c r="P172" s="91"/>
    </row>
    <row r="173" spans="1:16">
      <c r="A173" s="91"/>
      <c r="B173" s="91"/>
      <c r="E173" s="91"/>
      <c r="I173" s="91"/>
      <c r="J173" s="91"/>
      <c r="K173" s="91"/>
      <c r="L173" s="91"/>
      <c r="M173" s="91"/>
      <c r="N173" s="91"/>
      <c r="O173" s="91"/>
      <c r="P173" s="91"/>
    </row>
    <row r="174" spans="1:16">
      <c r="A174" s="91"/>
      <c r="B174" s="91"/>
      <c r="E174" s="91"/>
      <c r="I174" s="91"/>
      <c r="J174" s="91"/>
      <c r="K174" s="91"/>
      <c r="L174" s="91"/>
      <c r="M174" s="91"/>
      <c r="N174" s="91"/>
      <c r="O174" s="91"/>
      <c r="P174" s="91"/>
    </row>
    <row r="175" spans="1:16">
      <c r="A175" s="91"/>
      <c r="B175" s="91"/>
      <c r="E175" s="91"/>
      <c r="I175" s="91"/>
      <c r="J175" s="91"/>
      <c r="K175" s="91"/>
      <c r="L175" s="91"/>
      <c r="M175" s="91"/>
      <c r="N175" s="91"/>
      <c r="O175" s="91"/>
      <c r="P175" s="91"/>
    </row>
    <row r="176" spans="1:16">
      <c r="A176" s="91"/>
      <c r="B176" s="91"/>
      <c r="E176" s="91"/>
      <c r="I176" s="91"/>
      <c r="J176" s="91"/>
      <c r="K176" s="91"/>
      <c r="L176" s="91"/>
      <c r="M176" s="91"/>
      <c r="N176" s="91"/>
      <c r="O176" s="91"/>
      <c r="P176" s="91"/>
    </row>
    <row r="177" spans="1:16">
      <c r="A177" s="91"/>
      <c r="B177" s="91"/>
      <c r="E177" s="91"/>
      <c r="I177" s="91"/>
      <c r="J177" s="91"/>
      <c r="K177" s="91"/>
      <c r="L177" s="91"/>
      <c r="M177" s="91"/>
      <c r="N177" s="91"/>
      <c r="O177" s="91"/>
      <c r="P177" s="91"/>
    </row>
    <row r="178" spans="1:16">
      <c r="A178" s="91"/>
      <c r="B178" s="91"/>
      <c r="E178" s="91"/>
      <c r="I178" s="91"/>
      <c r="J178" s="91"/>
      <c r="K178" s="91"/>
      <c r="L178" s="91"/>
      <c r="M178" s="91"/>
      <c r="N178" s="91"/>
      <c r="O178" s="91"/>
      <c r="P178" s="91"/>
    </row>
    <row r="179" spans="1:16">
      <c r="A179" s="91"/>
      <c r="B179" s="91"/>
      <c r="E179" s="91"/>
      <c r="I179" s="91"/>
      <c r="J179" s="91"/>
      <c r="K179" s="91"/>
      <c r="L179" s="91"/>
      <c r="M179" s="91"/>
      <c r="N179" s="91"/>
      <c r="O179" s="91"/>
      <c r="P179" s="91"/>
    </row>
    <row r="180" spans="1:16">
      <c r="A180" s="91"/>
      <c r="B180" s="91"/>
      <c r="E180" s="91"/>
      <c r="I180" s="91"/>
      <c r="J180" s="91"/>
      <c r="K180" s="91"/>
      <c r="L180" s="91"/>
      <c r="M180" s="91"/>
      <c r="N180" s="91"/>
      <c r="O180" s="91"/>
      <c r="P180" s="91"/>
    </row>
    <row r="181" spans="1:16">
      <c r="A181" s="91"/>
      <c r="B181" s="91"/>
      <c r="E181" s="91"/>
      <c r="I181" s="91"/>
      <c r="J181" s="91"/>
      <c r="K181" s="91"/>
      <c r="L181" s="91"/>
      <c r="M181" s="91"/>
      <c r="N181" s="91"/>
      <c r="O181" s="91"/>
      <c r="P181" s="91"/>
    </row>
    <row r="182" spans="1:16">
      <c r="A182" s="91"/>
      <c r="B182" s="91"/>
      <c r="E182" s="91"/>
      <c r="I182" s="91"/>
      <c r="J182" s="91"/>
      <c r="K182" s="91"/>
      <c r="L182" s="91"/>
      <c r="M182" s="91"/>
      <c r="N182" s="91"/>
      <c r="O182" s="91"/>
      <c r="P182" s="91"/>
    </row>
    <row r="183" spans="1:16">
      <c r="A183" s="91"/>
      <c r="B183" s="91"/>
      <c r="E183" s="91"/>
      <c r="I183" s="91"/>
      <c r="J183" s="91"/>
      <c r="K183" s="91"/>
      <c r="L183" s="91"/>
      <c r="M183" s="91"/>
      <c r="N183" s="91"/>
      <c r="O183" s="91"/>
      <c r="P183" s="91"/>
    </row>
    <row r="184" spans="1:16">
      <c r="A184" s="91"/>
      <c r="B184" s="91"/>
      <c r="E184" s="91"/>
      <c r="I184" s="91"/>
      <c r="J184" s="91"/>
      <c r="K184" s="91"/>
      <c r="L184" s="91"/>
      <c r="M184" s="91"/>
      <c r="N184" s="91"/>
      <c r="O184" s="91"/>
      <c r="P184" s="91"/>
    </row>
    <row r="185" spans="1:16">
      <c r="A185" s="91"/>
      <c r="B185" s="91"/>
      <c r="E185" s="91"/>
      <c r="I185" s="91"/>
      <c r="J185" s="91"/>
      <c r="K185" s="91"/>
      <c r="L185" s="91"/>
      <c r="M185" s="91"/>
      <c r="N185" s="91"/>
      <c r="O185" s="91"/>
      <c r="P185" s="91"/>
    </row>
    <row r="186" spans="1:16">
      <c r="A186" s="91"/>
      <c r="B186" s="91"/>
      <c r="E186" s="91"/>
      <c r="I186" s="91"/>
      <c r="J186" s="91"/>
      <c r="K186" s="91"/>
      <c r="L186" s="91"/>
      <c r="M186" s="91"/>
      <c r="N186" s="91"/>
      <c r="O186" s="91"/>
      <c r="P186" s="91"/>
    </row>
    <row r="187" spans="1:16">
      <c r="A187" s="91"/>
      <c r="B187" s="91"/>
      <c r="E187" s="91"/>
      <c r="I187" s="91"/>
      <c r="J187" s="91"/>
      <c r="K187" s="91"/>
      <c r="L187" s="91"/>
      <c r="M187" s="91"/>
      <c r="N187" s="91"/>
      <c r="O187" s="91"/>
      <c r="P187" s="91"/>
    </row>
    <row r="188" spans="1:16">
      <c r="A188" s="91"/>
      <c r="B188" s="91"/>
      <c r="E188" s="91"/>
      <c r="I188" s="91"/>
      <c r="J188" s="91"/>
      <c r="K188" s="91"/>
      <c r="L188" s="91"/>
      <c r="M188" s="91"/>
      <c r="N188" s="91"/>
      <c r="O188" s="91"/>
      <c r="P188" s="91"/>
    </row>
    <row r="189" spans="1:16">
      <c r="A189" s="91"/>
      <c r="B189" s="91"/>
      <c r="E189" s="91"/>
      <c r="I189" s="91"/>
      <c r="J189" s="91"/>
      <c r="K189" s="91"/>
      <c r="L189" s="91"/>
      <c r="M189" s="91"/>
      <c r="N189" s="91"/>
      <c r="O189" s="91"/>
      <c r="P189" s="91"/>
    </row>
    <row r="190" spans="1:16">
      <c r="A190" s="91"/>
      <c r="B190" s="91"/>
      <c r="E190" s="91"/>
      <c r="I190" s="91"/>
      <c r="J190" s="91"/>
      <c r="K190" s="91"/>
      <c r="L190" s="91"/>
      <c r="M190" s="91"/>
      <c r="N190" s="91"/>
      <c r="O190" s="91"/>
      <c r="P190" s="91"/>
    </row>
    <row r="191" spans="1:16">
      <c r="A191" s="91"/>
      <c r="B191" s="91"/>
      <c r="E191" s="91"/>
      <c r="I191" s="91"/>
      <c r="J191" s="91"/>
      <c r="K191" s="91"/>
      <c r="L191" s="91"/>
      <c r="M191" s="91"/>
      <c r="N191" s="91"/>
      <c r="O191" s="91"/>
      <c r="P191" s="91"/>
    </row>
    <row r="192" spans="1:16">
      <c r="A192" s="91"/>
      <c r="B192" s="91"/>
      <c r="E192" s="91"/>
      <c r="I192" s="91"/>
      <c r="J192" s="91"/>
      <c r="K192" s="91"/>
      <c r="L192" s="91"/>
      <c r="M192" s="91"/>
      <c r="N192" s="91"/>
      <c r="O192" s="91"/>
      <c r="P192" s="91"/>
    </row>
    <row r="193" spans="1:16">
      <c r="A193" s="91"/>
      <c r="B193" s="91"/>
      <c r="E193" s="91"/>
      <c r="I193" s="91"/>
      <c r="J193" s="91"/>
      <c r="K193" s="91"/>
      <c r="L193" s="91"/>
      <c r="M193" s="91"/>
      <c r="N193" s="91"/>
      <c r="O193" s="91"/>
      <c r="P193" s="91"/>
    </row>
    <row r="194" spans="1:16">
      <c r="A194" s="91"/>
      <c r="B194" s="91"/>
      <c r="E194" s="91"/>
      <c r="I194" s="91"/>
      <c r="J194" s="91"/>
      <c r="K194" s="91"/>
      <c r="L194" s="91"/>
      <c r="M194" s="91"/>
      <c r="N194" s="91"/>
      <c r="O194" s="91"/>
      <c r="P194" s="91"/>
    </row>
    <row r="195" spans="1:16">
      <c r="A195" s="91"/>
      <c r="B195" s="91"/>
      <c r="E195" s="91"/>
      <c r="I195" s="91"/>
      <c r="J195" s="91"/>
      <c r="K195" s="91"/>
      <c r="L195" s="91"/>
      <c r="M195" s="91"/>
      <c r="N195" s="91"/>
      <c r="O195" s="91"/>
      <c r="P195" s="91"/>
    </row>
    <row r="196" spans="1:16">
      <c r="A196" s="91"/>
      <c r="B196" s="91"/>
      <c r="E196" s="91"/>
      <c r="I196" s="91"/>
      <c r="J196" s="91"/>
      <c r="K196" s="91"/>
      <c r="L196" s="91"/>
      <c r="M196" s="91"/>
      <c r="N196" s="91"/>
      <c r="O196" s="91"/>
      <c r="P196" s="91"/>
    </row>
    <row r="197" spans="1:16">
      <c r="A197" s="91"/>
      <c r="B197" s="91"/>
      <c r="E197" s="91"/>
      <c r="I197" s="91"/>
      <c r="J197" s="91"/>
      <c r="K197" s="91"/>
      <c r="L197" s="91"/>
      <c r="M197" s="91"/>
      <c r="N197" s="91"/>
      <c r="O197" s="91"/>
      <c r="P197" s="91"/>
    </row>
    <row r="198" spans="1:16">
      <c r="A198" s="91"/>
      <c r="B198" s="91"/>
      <c r="E198" s="91"/>
      <c r="I198" s="91"/>
      <c r="J198" s="91"/>
      <c r="K198" s="91"/>
      <c r="L198" s="91"/>
      <c r="M198" s="91"/>
      <c r="N198" s="91"/>
      <c r="O198" s="91"/>
      <c r="P198" s="91"/>
    </row>
    <row r="199" spans="1:16">
      <c r="A199" s="91"/>
      <c r="B199" s="91"/>
      <c r="E199" s="91"/>
      <c r="I199" s="91"/>
      <c r="J199" s="91"/>
      <c r="K199" s="91"/>
      <c r="L199" s="91"/>
      <c r="M199" s="91"/>
      <c r="N199" s="91"/>
      <c r="O199" s="91"/>
      <c r="P199" s="91"/>
    </row>
    <row r="200" spans="1:16">
      <c r="A200" s="91"/>
      <c r="B200" s="91"/>
      <c r="E200" s="91"/>
      <c r="I200" s="91"/>
      <c r="J200" s="91"/>
      <c r="K200" s="91"/>
      <c r="L200" s="91"/>
      <c r="M200" s="91"/>
      <c r="N200" s="91"/>
      <c r="O200" s="91"/>
      <c r="P200" s="91"/>
    </row>
    <row r="201" spans="1:16">
      <c r="A201" s="91"/>
      <c r="B201" s="91"/>
      <c r="E201" s="91"/>
      <c r="I201" s="91"/>
      <c r="J201" s="91"/>
      <c r="K201" s="91"/>
      <c r="L201" s="91"/>
      <c r="M201" s="91"/>
      <c r="N201" s="91"/>
      <c r="O201" s="91"/>
      <c r="P201" s="91"/>
    </row>
    <row r="202" spans="1:16">
      <c r="A202" s="91"/>
      <c r="B202" s="91"/>
      <c r="E202" s="91"/>
      <c r="I202" s="91"/>
      <c r="J202" s="91"/>
      <c r="K202" s="91"/>
      <c r="L202" s="91"/>
      <c r="M202" s="91"/>
      <c r="N202" s="91"/>
      <c r="O202" s="91"/>
      <c r="P202" s="91"/>
    </row>
    <row r="203" spans="1:16">
      <c r="A203" s="91"/>
      <c r="B203" s="91"/>
      <c r="E203" s="91"/>
      <c r="I203" s="91"/>
      <c r="J203" s="91"/>
      <c r="K203" s="91"/>
      <c r="L203" s="91"/>
      <c r="M203" s="91"/>
      <c r="N203" s="91"/>
      <c r="O203" s="91"/>
      <c r="P203" s="91"/>
    </row>
    <row r="204" spans="1:16">
      <c r="A204" s="91"/>
      <c r="B204" s="91"/>
      <c r="E204" s="91"/>
      <c r="I204" s="91"/>
      <c r="J204" s="91"/>
      <c r="K204" s="91"/>
      <c r="L204" s="91"/>
      <c r="M204" s="91"/>
      <c r="N204" s="91"/>
      <c r="O204" s="91"/>
      <c r="P204" s="91"/>
    </row>
    <row r="205" spans="1:16">
      <c r="A205" s="91"/>
      <c r="B205" s="91"/>
      <c r="E205" s="91"/>
      <c r="I205" s="91"/>
      <c r="J205" s="91"/>
      <c r="K205" s="91"/>
      <c r="L205" s="91"/>
      <c r="M205" s="91"/>
      <c r="N205" s="91"/>
      <c r="O205" s="91"/>
      <c r="P205" s="91"/>
    </row>
    <row r="206" spans="1:16">
      <c r="A206" s="91"/>
      <c r="B206" s="91"/>
      <c r="E206" s="91"/>
      <c r="I206" s="91"/>
      <c r="J206" s="91"/>
      <c r="K206" s="91"/>
      <c r="L206" s="91"/>
      <c r="M206" s="91"/>
      <c r="N206" s="91"/>
      <c r="O206" s="91"/>
      <c r="P206" s="91"/>
    </row>
    <row r="207" spans="1:16">
      <c r="A207" s="91"/>
      <c r="B207" s="91"/>
      <c r="E207" s="91"/>
      <c r="I207" s="91"/>
      <c r="J207" s="91"/>
      <c r="K207" s="91"/>
      <c r="L207" s="91"/>
      <c r="M207" s="91"/>
      <c r="N207" s="91"/>
      <c r="O207" s="91"/>
      <c r="P207" s="91"/>
    </row>
    <row r="208" spans="1:16">
      <c r="A208" s="91"/>
      <c r="B208" s="91"/>
      <c r="E208" s="91"/>
      <c r="I208" s="91"/>
      <c r="J208" s="91"/>
      <c r="K208" s="91"/>
      <c r="L208" s="91"/>
      <c r="M208" s="91"/>
      <c r="N208" s="91"/>
      <c r="O208" s="91"/>
      <c r="P208" s="91"/>
    </row>
    <row r="209" spans="1:16">
      <c r="A209" s="91"/>
      <c r="B209" s="91"/>
      <c r="E209" s="91"/>
      <c r="I209" s="91"/>
      <c r="J209" s="91"/>
      <c r="K209" s="91"/>
      <c r="L209" s="91"/>
      <c r="M209" s="91"/>
      <c r="N209" s="91"/>
      <c r="O209" s="91"/>
      <c r="P209" s="91"/>
    </row>
    <row r="210" spans="1:16">
      <c r="A210" s="91"/>
      <c r="B210" s="91"/>
      <c r="E210" s="91"/>
      <c r="I210" s="91"/>
      <c r="J210" s="91"/>
      <c r="K210" s="91"/>
      <c r="L210" s="91"/>
      <c r="M210" s="91"/>
      <c r="N210" s="91"/>
      <c r="O210" s="91"/>
      <c r="P210" s="91"/>
    </row>
    <row r="211" spans="1:16">
      <c r="A211" s="91"/>
      <c r="B211" s="91"/>
      <c r="E211" s="91"/>
      <c r="I211" s="91"/>
      <c r="J211" s="91"/>
      <c r="K211" s="91"/>
      <c r="L211" s="91"/>
      <c r="M211" s="91"/>
      <c r="N211" s="91"/>
      <c r="O211" s="91"/>
      <c r="P211" s="91"/>
    </row>
    <row r="212" spans="1:16">
      <c r="A212" s="91"/>
      <c r="B212" s="91"/>
      <c r="E212" s="91"/>
      <c r="I212" s="91"/>
      <c r="J212" s="91"/>
      <c r="K212" s="91"/>
      <c r="L212" s="91"/>
      <c r="M212" s="91"/>
      <c r="N212" s="91"/>
      <c r="O212" s="91"/>
      <c r="P212" s="91"/>
    </row>
    <row r="213" spans="1:16">
      <c r="A213" s="91"/>
      <c r="B213" s="91"/>
      <c r="E213" s="91"/>
      <c r="I213" s="91"/>
      <c r="J213" s="91"/>
      <c r="K213" s="91"/>
      <c r="L213" s="91"/>
      <c r="M213" s="91"/>
      <c r="N213" s="91"/>
      <c r="O213" s="91"/>
      <c r="P213" s="91"/>
    </row>
    <row r="214" spans="1:16">
      <c r="A214" s="91"/>
      <c r="B214" s="91"/>
      <c r="E214" s="91"/>
      <c r="I214" s="91"/>
      <c r="J214" s="91"/>
      <c r="K214" s="91"/>
      <c r="L214" s="91"/>
      <c r="M214" s="91"/>
      <c r="N214" s="91"/>
      <c r="O214" s="91"/>
      <c r="P214" s="91"/>
    </row>
    <row r="215" spans="1:16">
      <c r="A215" s="91"/>
      <c r="B215" s="91"/>
      <c r="E215" s="91"/>
      <c r="I215" s="91"/>
      <c r="J215" s="91"/>
      <c r="K215" s="91"/>
      <c r="L215" s="91"/>
      <c r="M215" s="91"/>
      <c r="N215" s="91"/>
      <c r="O215" s="91"/>
      <c r="P215" s="91"/>
    </row>
  </sheetData>
  <mergeCells count="4">
    <mergeCell ref="A1:G1"/>
    <mergeCell ref="A2:G2"/>
    <mergeCell ref="A3:G3"/>
    <mergeCell ref="B62:G62"/>
  </mergeCells>
  <printOptions horizontalCentered="1"/>
  <pageMargins left="0.78740157480314965" right="0.78740157480314965" top="0.78740157480314965" bottom="4.1338582677165361" header="0.51181102362204722" footer="3.5433070866141736"/>
  <pageSetup paperSize="9" scale="94" firstPageNumber="57" fitToHeight="42" orientation="portrait" blackAndWhite="1" useFirstPageNumber="1" r:id="rId1"/>
  <headerFooter alignWithMargins="0">
    <oddHeader xml:space="preserve">&amp;C   </oddHeader>
    <oddFooter>&amp;C&amp;"Times New Roman,Bold" &amp;P</oddFooter>
  </headerFooter>
  <rowBreaks count="1" manualBreakCount="1">
    <brk id="35" max="9" man="1"/>
  </rowBreaks>
</worksheet>
</file>

<file path=xl/worksheets/sheet33.xml><?xml version="1.0" encoding="utf-8"?>
<worksheet xmlns="http://schemas.openxmlformats.org/spreadsheetml/2006/main" xmlns:r="http://schemas.openxmlformats.org/officeDocument/2006/relationships">
  <sheetPr syncVertical="1" syncRef="A1" transitionEvaluation="1" codeName="Sheet31">
    <tabColor rgb="FFFFFF00"/>
  </sheetPr>
  <dimension ref="A1:R85"/>
  <sheetViews>
    <sheetView view="pageBreakPreview" zoomScaleSheetLayoutView="100" workbookViewId="0">
      <selection activeCell="I1" sqref="I1:AC1048576"/>
    </sheetView>
  </sheetViews>
  <sheetFormatPr defaultColWidth="11" defaultRowHeight="13.2"/>
  <cols>
    <col min="1" max="1" width="6.44140625" style="269" customWidth="1"/>
    <col min="2" max="2" width="8.109375" style="109" customWidth="1"/>
    <col min="3" max="3" width="32.6640625" style="91" customWidth="1"/>
    <col min="4" max="4" width="10.33203125" style="106" customWidth="1"/>
    <col min="5" max="5" width="9.44140625" style="106" customWidth="1"/>
    <col min="6" max="6" width="10.33203125" style="91" customWidth="1"/>
    <col min="7" max="7" width="9.6640625" style="91" customWidth="1"/>
    <col min="8" max="8" width="3.33203125" style="91" customWidth="1"/>
    <col min="9" max="12" width="5.5546875" style="113" customWidth="1"/>
    <col min="13" max="13" width="11.33203125" style="113" bestFit="1" customWidth="1"/>
    <col min="14" max="18" width="11" style="113"/>
    <col min="19" max="16384" width="11" style="91"/>
  </cols>
  <sheetData>
    <row r="1" spans="1:18" ht="12.75" customHeight="1">
      <c r="A1" s="2232" t="s">
        <v>54</v>
      </c>
      <c r="B1" s="2232"/>
      <c r="C1" s="2232"/>
      <c r="D1" s="2232"/>
      <c r="E1" s="2232"/>
      <c r="F1" s="2232"/>
      <c r="G1" s="2232"/>
      <c r="H1" s="911"/>
      <c r="N1" s="91"/>
      <c r="O1" s="91"/>
      <c r="P1" s="91"/>
      <c r="Q1" s="91"/>
      <c r="R1" s="91"/>
    </row>
    <row r="2" spans="1:18">
      <c r="A2" s="2175" t="s">
        <v>55</v>
      </c>
      <c r="B2" s="2175"/>
      <c r="C2" s="2175"/>
      <c r="D2" s="2175"/>
      <c r="E2" s="2175"/>
      <c r="F2" s="2175"/>
      <c r="G2" s="2175"/>
      <c r="H2" s="890"/>
      <c r="N2" s="91"/>
      <c r="O2" s="91"/>
      <c r="P2" s="91"/>
      <c r="Q2" s="91"/>
      <c r="R2" s="91"/>
    </row>
    <row r="3" spans="1:18" ht="12" customHeight="1">
      <c r="A3" s="2173" t="s">
        <v>764</v>
      </c>
      <c r="B3" s="2173"/>
      <c r="C3" s="2173"/>
      <c r="D3" s="2173"/>
      <c r="E3" s="2173"/>
      <c r="F3" s="2173"/>
      <c r="G3" s="2173"/>
      <c r="H3" s="886"/>
      <c r="N3" s="91"/>
      <c r="O3" s="91"/>
      <c r="P3" s="91"/>
      <c r="Q3" s="91"/>
      <c r="R3" s="91"/>
    </row>
    <row r="4" spans="1:18" ht="9.6" customHeight="1">
      <c r="A4" s="37"/>
      <c r="B4" s="583"/>
      <c r="C4" s="583"/>
      <c r="D4" s="583"/>
      <c r="E4" s="583"/>
      <c r="F4" s="583"/>
      <c r="G4" s="583"/>
      <c r="H4" s="887"/>
      <c r="N4" s="91"/>
      <c r="O4" s="91"/>
      <c r="P4" s="91"/>
      <c r="Q4" s="91"/>
      <c r="R4" s="91"/>
    </row>
    <row r="5" spans="1:18" ht="13.95" customHeight="1">
      <c r="A5" s="37"/>
      <c r="B5" s="33"/>
      <c r="C5" s="33"/>
      <c r="D5" s="39"/>
      <c r="E5" s="40" t="s">
        <v>28</v>
      </c>
      <c r="F5" s="40" t="s">
        <v>29</v>
      </c>
      <c r="G5" s="40" t="s">
        <v>167</v>
      </c>
      <c r="H5" s="36"/>
      <c r="N5" s="91"/>
      <c r="O5" s="91"/>
      <c r="P5" s="91"/>
      <c r="Q5" s="91"/>
      <c r="R5" s="91"/>
    </row>
    <row r="6" spans="1:18" ht="13.95" customHeight="1">
      <c r="A6" s="37"/>
      <c r="B6" s="45" t="s">
        <v>30</v>
      </c>
      <c r="C6" s="33" t="s">
        <v>31</v>
      </c>
      <c r="D6" s="42" t="s">
        <v>91</v>
      </c>
      <c r="E6" s="35">
        <v>129424</v>
      </c>
      <c r="F6" s="35">
        <v>45150</v>
      </c>
      <c r="G6" s="35">
        <f>SUM(E6:F6)</f>
        <v>174574</v>
      </c>
      <c r="H6" s="35"/>
      <c r="N6" s="91"/>
      <c r="O6" s="91"/>
      <c r="P6" s="91"/>
      <c r="Q6" s="91"/>
      <c r="R6" s="91"/>
    </row>
    <row r="7" spans="1:18" ht="13.95" customHeight="1">
      <c r="A7" s="37"/>
      <c r="B7" s="45" t="s">
        <v>32</v>
      </c>
      <c r="C7" s="43" t="s">
        <v>33</v>
      </c>
      <c r="D7" s="44"/>
      <c r="E7" s="36"/>
      <c r="F7" s="36"/>
      <c r="G7" s="36"/>
      <c r="H7" s="36"/>
      <c r="N7" s="91"/>
      <c r="O7" s="91"/>
      <c r="P7" s="91"/>
      <c r="Q7" s="91"/>
      <c r="R7" s="91"/>
    </row>
    <row r="8" spans="1:18" ht="13.95" customHeight="1">
      <c r="A8" s="37"/>
      <c r="B8" s="41"/>
      <c r="C8" s="43" t="s">
        <v>163</v>
      </c>
      <c r="D8" s="44" t="s">
        <v>91</v>
      </c>
      <c r="E8" s="36">
        <f>G37</f>
        <v>12500</v>
      </c>
      <c r="F8" s="625">
        <f>G53</f>
        <v>131375</v>
      </c>
      <c r="G8" s="36">
        <f>SUM(E8:F8)</f>
        <v>143875</v>
      </c>
      <c r="H8" s="36"/>
      <c r="N8" s="91"/>
      <c r="O8" s="91"/>
      <c r="P8" s="91"/>
      <c r="Q8" s="91"/>
      <c r="R8" s="91"/>
    </row>
    <row r="9" spans="1:18" ht="13.95" customHeight="1">
      <c r="A9" s="37"/>
      <c r="B9" s="45" t="s">
        <v>90</v>
      </c>
      <c r="C9" s="33" t="s">
        <v>47</v>
      </c>
      <c r="D9" s="46" t="s">
        <v>91</v>
      </c>
      <c r="E9" s="47">
        <f>SUM(E6:E8)</f>
        <v>141924</v>
      </c>
      <c r="F9" s="47">
        <f>SUM(F6:F8)</f>
        <v>176525</v>
      </c>
      <c r="G9" s="47">
        <f>SUM(E9:F9)</f>
        <v>318449</v>
      </c>
      <c r="H9" s="35"/>
      <c r="N9" s="91"/>
      <c r="O9" s="91"/>
      <c r="P9" s="91"/>
      <c r="Q9" s="91"/>
      <c r="R9" s="91"/>
    </row>
    <row r="10" spans="1:18" ht="13.95" customHeight="1">
      <c r="A10" s="37"/>
      <c r="B10" s="41"/>
      <c r="C10" s="33"/>
      <c r="D10" s="34"/>
      <c r="E10" s="34"/>
      <c r="F10" s="42"/>
      <c r="G10" s="34"/>
      <c r="H10" s="34"/>
      <c r="N10" s="91"/>
      <c r="O10" s="91"/>
      <c r="P10" s="91"/>
      <c r="Q10" s="91"/>
      <c r="R10" s="91"/>
    </row>
    <row r="11" spans="1:18" ht="13.95" customHeight="1">
      <c r="A11" s="37"/>
      <c r="B11" s="45" t="s">
        <v>48</v>
      </c>
      <c r="C11" s="33" t="s">
        <v>49</v>
      </c>
      <c r="D11" s="33"/>
      <c r="E11" s="33"/>
      <c r="F11" s="48"/>
      <c r="G11" s="33"/>
      <c r="H11" s="33"/>
      <c r="N11" s="91"/>
      <c r="O11" s="91"/>
      <c r="P11" s="91"/>
      <c r="Q11" s="91"/>
      <c r="R11" s="91"/>
    </row>
    <row r="12" spans="1:18" s="1" customFormat="1">
      <c r="A12" s="35"/>
      <c r="B12" s="585"/>
      <c r="C12" s="585"/>
      <c r="D12" s="585"/>
      <c r="E12" s="585"/>
      <c r="F12" s="585"/>
      <c r="G12" s="585"/>
      <c r="H12" s="636"/>
    </row>
    <row r="13" spans="1:18" s="1" customFormat="1" ht="13.8" thickBot="1">
      <c r="A13" s="49"/>
      <c r="B13" s="588"/>
      <c r="C13" s="588"/>
      <c r="D13" s="588"/>
      <c r="E13" s="588"/>
      <c r="F13" s="588"/>
      <c r="G13" s="588" t="s">
        <v>155</v>
      </c>
      <c r="H13" s="636"/>
    </row>
    <row r="14" spans="1:18" s="1" customFormat="1" ht="14.4" thickTop="1" thickBot="1">
      <c r="A14" s="49"/>
      <c r="B14" s="282"/>
      <c r="C14" s="282" t="s">
        <v>50</v>
      </c>
      <c r="D14" s="282"/>
      <c r="E14" s="282"/>
      <c r="F14" s="282"/>
      <c r="G14" s="50" t="s">
        <v>167</v>
      </c>
      <c r="H14" s="36"/>
    </row>
    <row r="15" spans="1:18" s="341" customFormat="1" ht="5.4" customHeight="1" thickTop="1">
      <c r="A15" s="342"/>
      <c r="B15" s="1120"/>
      <c r="C15" s="340"/>
      <c r="D15" s="389"/>
      <c r="E15" s="955"/>
      <c r="F15" s="955"/>
      <c r="G15" s="389"/>
      <c r="H15" s="389"/>
    </row>
    <row r="16" spans="1:18" s="335" customFormat="1" ht="14.4" customHeight="1">
      <c r="A16" s="395"/>
      <c r="B16" s="472"/>
      <c r="C16" s="1025" t="s">
        <v>94</v>
      </c>
      <c r="D16" s="1031"/>
      <c r="E16" s="1032"/>
      <c r="F16" s="1032"/>
      <c r="G16" s="1031"/>
      <c r="H16" s="1031"/>
      <c r="I16" s="403"/>
      <c r="J16" s="403"/>
      <c r="K16" s="403"/>
      <c r="L16" s="403"/>
    </row>
    <row r="17" spans="1:12" s="335" customFormat="1" ht="14.4" customHeight="1">
      <c r="A17" s="395" t="s">
        <v>95</v>
      </c>
      <c r="B17" s="1155">
        <v>2204</v>
      </c>
      <c r="C17" s="1025" t="s">
        <v>139</v>
      </c>
      <c r="D17" s="337"/>
      <c r="E17" s="1027"/>
      <c r="F17" s="1027"/>
      <c r="G17" s="337"/>
      <c r="H17" s="337"/>
      <c r="I17" s="403"/>
      <c r="J17" s="403"/>
      <c r="K17" s="403"/>
      <c r="L17" s="403"/>
    </row>
    <row r="18" spans="1:12" s="335" customFormat="1" ht="14.4" customHeight="1">
      <c r="A18" s="395"/>
      <c r="B18" s="1064">
        <v>1E-3</v>
      </c>
      <c r="C18" s="1025" t="s">
        <v>96</v>
      </c>
      <c r="D18" s="337"/>
      <c r="E18" s="1027"/>
      <c r="F18" s="1027"/>
      <c r="G18" s="337"/>
      <c r="H18" s="337"/>
      <c r="I18" s="403"/>
      <c r="J18" s="403"/>
      <c r="K18" s="403"/>
      <c r="L18" s="403"/>
    </row>
    <row r="19" spans="1:12" s="335" customFormat="1" ht="14.4" customHeight="1">
      <c r="A19" s="891"/>
      <c r="B19" s="1151">
        <v>44</v>
      </c>
      <c r="C19" s="361" t="s">
        <v>97</v>
      </c>
      <c r="D19" s="337"/>
      <c r="E19" s="1027"/>
      <c r="F19" s="1027"/>
      <c r="G19" s="337"/>
      <c r="H19" s="337"/>
      <c r="I19" s="403"/>
      <c r="J19" s="403"/>
      <c r="K19" s="403"/>
      <c r="L19" s="403"/>
    </row>
    <row r="20" spans="1:12" s="335" customFormat="1" ht="14.4" customHeight="1">
      <c r="A20" s="472" t="s">
        <v>334</v>
      </c>
      <c r="B20" s="1029" t="s">
        <v>652</v>
      </c>
      <c r="C20" s="1028" t="s">
        <v>158</v>
      </c>
      <c r="D20" s="350"/>
      <c r="E20" s="351">
        <v>5000</v>
      </c>
      <c r="F20" s="1526">
        <v>0</v>
      </c>
      <c r="G20" s="351">
        <f t="shared" ref="G20" si="0">SUM(E20:F20)</f>
        <v>5000</v>
      </c>
      <c r="H20" s="351" t="s">
        <v>330</v>
      </c>
      <c r="I20" s="403"/>
      <c r="J20" s="403"/>
      <c r="K20" s="403"/>
      <c r="L20" s="403"/>
    </row>
    <row r="21" spans="1:12" s="335" customFormat="1" ht="14.4" customHeight="1">
      <c r="A21" s="395" t="s">
        <v>90</v>
      </c>
      <c r="B21" s="1156">
        <v>44</v>
      </c>
      <c r="C21" s="1028" t="s">
        <v>97</v>
      </c>
      <c r="D21" s="1149"/>
      <c r="E21" s="354">
        <f>SUM(E19:E20)</f>
        <v>5000</v>
      </c>
      <c r="F21" s="1527">
        <f>SUM(F19:F20)</f>
        <v>0</v>
      </c>
      <c r="G21" s="1149">
        <f>SUM(G19:G20)</f>
        <v>5000</v>
      </c>
      <c r="H21" s="355"/>
      <c r="I21" s="403"/>
      <c r="J21" s="403"/>
      <c r="K21" s="403"/>
      <c r="L21" s="403"/>
    </row>
    <row r="22" spans="1:12" s="335" customFormat="1" ht="14.4" customHeight="1">
      <c r="A22" s="395" t="s">
        <v>90</v>
      </c>
      <c r="B22" s="1156">
        <v>60</v>
      </c>
      <c r="C22" s="1028" t="s">
        <v>41</v>
      </c>
      <c r="D22" s="1157"/>
      <c r="E22" s="354">
        <f>E21</f>
        <v>5000</v>
      </c>
      <c r="F22" s="1527">
        <f t="shared" ref="F22:G23" si="1">F21</f>
        <v>0</v>
      </c>
      <c r="G22" s="354">
        <f t="shared" si="1"/>
        <v>5000</v>
      </c>
      <c r="H22" s="1158"/>
      <c r="I22" s="403"/>
      <c r="J22" s="403"/>
      <c r="K22" s="403"/>
      <c r="L22" s="403"/>
    </row>
    <row r="23" spans="1:12" s="335" customFormat="1" ht="14.4" customHeight="1">
      <c r="A23" s="1499" t="s">
        <v>90</v>
      </c>
      <c r="B23" s="480">
        <v>1E-3</v>
      </c>
      <c r="C23" s="393" t="s">
        <v>96</v>
      </c>
      <c r="D23" s="1157"/>
      <c r="E23" s="354">
        <f>E22</f>
        <v>5000</v>
      </c>
      <c r="F23" s="1527">
        <f t="shared" si="1"/>
        <v>0</v>
      </c>
      <c r="G23" s="354">
        <f t="shared" si="1"/>
        <v>5000</v>
      </c>
      <c r="H23" s="1158"/>
      <c r="I23" s="403"/>
      <c r="J23" s="403"/>
      <c r="K23" s="403"/>
      <c r="L23" s="403"/>
    </row>
    <row r="24" spans="1:12" s="335" customFormat="1">
      <c r="A24" s="1499"/>
      <c r="B24" s="480"/>
      <c r="C24" s="393"/>
      <c r="D24" s="1158"/>
      <c r="E24" s="357"/>
      <c r="F24" s="955"/>
      <c r="G24" s="1158"/>
      <c r="H24" s="1158"/>
      <c r="I24" s="403"/>
      <c r="J24" s="403"/>
      <c r="K24" s="403"/>
      <c r="L24" s="403"/>
    </row>
    <row r="25" spans="1:12" s="335" customFormat="1" ht="26.4">
      <c r="A25" s="891"/>
      <c r="B25" s="480">
        <v>0.10299999999999999</v>
      </c>
      <c r="C25" s="393" t="s">
        <v>765</v>
      </c>
      <c r="D25" s="356"/>
      <c r="E25" s="356"/>
      <c r="F25" s="357"/>
      <c r="G25" s="356"/>
      <c r="H25" s="356"/>
      <c r="I25" s="403"/>
      <c r="J25" s="403"/>
      <c r="K25" s="403"/>
      <c r="L25" s="403"/>
    </row>
    <row r="26" spans="1:12" s="335" customFormat="1">
      <c r="A26" s="891"/>
      <c r="B26" s="363">
        <v>64</v>
      </c>
      <c r="C26" s="361" t="s">
        <v>653</v>
      </c>
      <c r="D26" s="1158"/>
      <c r="E26" s="955"/>
      <c r="F26" s="955"/>
      <c r="G26" s="1158"/>
      <c r="H26" s="1158"/>
      <c r="I26" s="403"/>
      <c r="J26" s="403"/>
      <c r="K26" s="403"/>
      <c r="L26" s="403"/>
    </row>
    <row r="27" spans="1:12" s="335" customFormat="1">
      <c r="A27" s="363"/>
      <c r="B27" s="481" t="s">
        <v>654</v>
      </c>
      <c r="C27" s="361" t="s">
        <v>655</v>
      </c>
      <c r="D27" s="1492"/>
      <c r="E27" s="1480">
        <v>5000</v>
      </c>
      <c r="F27" s="1133">
        <v>0</v>
      </c>
      <c r="G27" s="1493">
        <f>SUM(E27:F27)</f>
        <v>5000</v>
      </c>
      <c r="H27" s="1158" t="s">
        <v>332</v>
      </c>
      <c r="I27" s="403"/>
      <c r="J27" s="403"/>
      <c r="K27" s="403"/>
      <c r="L27" s="403"/>
    </row>
    <row r="28" spans="1:12" s="335" customFormat="1" ht="13.95" customHeight="1">
      <c r="A28" s="891" t="s">
        <v>90</v>
      </c>
      <c r="B28" s="363">
        <v>64</v>
      </c>
      <c r="C28" s="361" t="s">
        <v>653</v>
      </c>
      <c r="D28" s="359"/>
      <c r="E28" s="360">
        <f>E27</f>
        <v>5000</v>
      </c>
      <c r="F28" s="1133">
        <f t="shared" ref="F28:G29" si="2">F27</f>
        <v>0</v>
      </c>
      <c r="G28" s="360">
        <f t="shared" si="2"/>
        <v>5000</v>
      </c>
      <c r="H28" s="357"/>
      <c r="I28" s="403"/>
      <c r="J28" s="403"/>
      <c r="K28" s="403"/>
      <c r="L28" s="403"/>
    </row>
    <row r="29" spans="1:12" s="335" customFormat="1" ht="26.4">
      <c r="A29" s="891" t="s">
        <v>90</v>
      </c>
      <c r="B29" s="480">
        <v>0.10299999999999999</v>
      </c>
      <c r="C29" s="393" t="s">
        <v>765</v>
      </c>
      <c r="D29" s="353"/>
      <c r="E29" s="354">
        <f>E28</f>
        <v>5000</v>
      </c>
      <c r="F29" s="1134">
        <f t="shared" si="2"/>
        <v>0</v>
      </c>
      <c r="G29" s="354">
        <f t="shared" si="2"/>
        <v>5000</v>
      </c>
      <c r="H29" s="356"/>
      <c r="I29" s="403"/>
      <c r="J29" s="403"/>
      <c r="K29" s="403"/>
      <c r="L29" s="403"/>
    </row>
    <row r="30" spans="1:12" s="335" customFormat="1" ht="13.95" customHeight="1">
      <c r="A30" s="1695"/>
      <c r="B30" s="480"/>
      <c r="C30" s="393"/>
      <c r="D30" s="357"/>
      <c r="E30" s="356"/>
      <c r="F30" s="1014"/>
      <c r="G30" s="356"/>
      <c r="H30" s="356"/>
      <c r="I30" s="403"/>
      <c r="J30" s="403"/>
      <c r="K30" s="403"/>
      <c r="L30" s="403"/>
    </row>
    <row r="31" spans="1:12" s="335" customFormat="1" ht="13.95" customHeight="1">
      <c r="A31" s="1695"/>
      <c r="B31" s="124">
        <v>0.104</v>
      </c>
      <c r="C31" s="101" t="s">
        <v>217</v>
      </c>
      <c r="D31" s="357"/>
      <c r="E31" s="356"/>
      <c r="F31" s="1014"/>
      <c r="G31" s="356"/>
      <c r="H31" s="356"/>
      <c r="I31" s="403"/>
      <c r="J31" s="403"/>
      <c r="K31" s="403"/>
      <c r="L31" s="403"/>
    </row>
    <row r="32" spans="1:12" s="335" customFormat="1" ht="13.95" customHeight="1">
      <c r="A32" s="1695"/>
      <c r="B32" s="1718">
        <v>65</v>
      </c>
      <c r="C32" s="138" t="s">
        <v>218</v>
      </c>
      <c r="D32" s="357"/>
      <c r="E32" s="356"/>
      <c r="F32" s="1014"/>
      <c r="G32" s="356"/>
      <c r="H32" s="356"/>
      <c r="I32" s="403"/>
      <c r="J32" s="403"/>
      <c r="K32" s="403"/>
      <c r="L32" s="403"/>
    </row>
    <row r="33" spans="1:12" s="335" customFormat="1" ht="26.4">
      <c r="A33" s="1695"/>
      <c r="B33" s="1719" t="s">
        <v>953</v>
      </c>
      <c r="C33" s="1760" t="s">
        <v>1029</v>
      </c>
      <c r="D33" s="359"/>
      <c r="E33" s="360">
        <v>2500</v>
      </c>
      <c r="F33" s="663">
        <v>0</v>
      </c>
      <c r="G33" s="1493">
        <f>SUM(E33:F33)</f>
        <v>2500</v>
      </c>
      <c r="H33" s="356" t="s">
        <v>340</v>
      </c>
      <c r="I33" s="403"/>
      <c r="J33" s="403"/>
      <c r="K33" s="403"/>
      <c r="L33" s="403"/>
    </row>
    <row r="34" spans="1:12" s="335" customFormat="1" ht="13.95" customHeight="1">
      <c r="A34" s="1695" t="s">
        <v>90</v>
      </c>
      <c r="B34" s="1718">
        <v>65</v>
      </c>
      <c r="C34" s="138" t="s">
        <v>218</v>
      </c>
      <c r="D34" s="353"/>
      <c r="E34" s="354">
        <f>E33</f>
        <v>2500</v>
      </c>
      <c r="F34" s="1458">
        <f t="shared" ref="F34:G35" si="3">F33</f>
        <v>0</v>
      </c>
      <c r="G34" s="354">
        <f t="shared" si="3"/>
        <v>2500</v>
      </c>
      <c r="H34" s="356"/>
      <c r="I34" s="403"/>
      <c r="J34" s="403"/>
      <c r="K34" s="403"/>
      <c r="L34" s="403"/>
    </row>
    <row r="35" spans="1:12" s="335" customFormat="1" ht="13.95" customHeight="1">
      <c r="A35" s="1695" t="s">
        <v>90</v>
      </c>
      <c r="B35" s="124">
        <v>0.104</v>
      </c>
      <c r="C35" s="101" t="s">
        <v>217</v>
      </c>
      <c r="D35" s="359"/>
      <c r="E35" s="360">
        <f>E34</f>
        <v>2500</v>
      </c>
      <c r="F35" s="1441">
        <f t="shared" si="3"/>
        <v>0</v>
      </c>
      <c r="G35" s="360">
        <f>G34</f>
        <v>2500</v>
      </c>
      <c r="H35" s="356"/>
      <c r="I35" s="403"/>
      <c r="J35" s="403"/>
      <c r="K35" s="403"/>
      <c r="L35" s="403"/>
    </row>
    <row r="36" spans="1:12" s="335" customFormat="1" ht="14.4" customHeight="1">
      <c r="A36" s="394" t="s">
        <v>90</v>
      </c>
      <c r="B36" s="1494">
        <v>2204</v>
      </c>
      <c r="C36" s="1018" t="s">
        <v>139</v>
      </c>
      <c r="D36" s="1493"/>
      <c r="E36" s="1451">
        <f>E29+E23+E35</f>
        <v>12500</v>
      </c>
      <c r="F36" s="660">
        <f t="shared" ref="F36" si="4">F29+F23</f>
        <v>0</v>
      </c>
      <c r="G36" s="1451">
        <f>G29+G23+G35</f>
        <v>12500</v>
      </c>
      <c r="H36" s="1158"/>
      <c r="I36" s="403"/>
      <c r="J36" s="403"/>
      <c r="K36" s="403"/>
      <c r="L36" s="403"/>
    </row>
    <row r="37" spans="1:12" s="335" customFormat="1" ht="14.4" customHeight="1">
      <c r="A37" s="394" t="s">
        <v>90</v>
      </c>
      <c r="B37" s="1494"/>
      <c r="C37" s="1018" t="s">
        <v>94</v>
      </c>
      <c r="D37" s="1493"/>
      <c r="E37" s="1451">
        <f t="shared" ref="E37:G37" si="5">E36</f>
        <v>12500</v>
      </c>
      <c r="F37" s="660">
        <f t="shared" ref="F37" si="6">F36</f>
        <v>0</v>
      </c>
      <c r="G37" s="1451">
        <f t="shared" si="5"/>
        <v>12500</v>
      </c>
      <c r="H37" s="1158"/>
      <c r="I37" s="403"/>
      <c r="J37" s="403"/>
      <c r="K37" s="403"/>
      <c r="L37" s="403"/>
    </row>
    <row r="38" spans="1:12" s="335" customFormat="1" ht="14.4" hidden="1" customHeight="1">
      <c r="A38" s="891"/>
      <c r="B38" s="1029"/>
      <c r="C38" s="1028"/>
      <c r="D38" s="357"/>
      <c r="E38" s="356"/>
      <c r="F38" s="357"/>
      <c r="G38" s="356"/>
      <c r="H38" s="356"/>
      <c r="I38" s="403"/>
      <c r="J38" s="403"/>
      <c r="K38" s="403"/>
      <c r="L38" s="403"/>
    </row>
    <row r="39" spans="1:12" s="335" customFormat="1" ht="14.4" customHeight="1">
      <c r="A39" s="891"/>
      <c r="B39" s="1151"/>
      <c r="C39" s="393" t="s">
        <v>36</v>
      </c>
      <c r="D39" s="357"/>
      <c r="E39" s="356"/>
      <c r="F39" s="357"/>
      <c r="G39" s="356"/>
      <c r="H39" s="356"/>
      <c r="I39" s="403"/>
      <c r="J39" s="403"/>
      <c r="K39" s="403"/>
      <c r="L39" s="403"/>
    </row>
    <row r="40" spans="1:12" s="335" customFormat="1" ht="26.4">
      <c r="A40" s="891" t="s">
        <v>95</v>
      </c>
      <c r="B40" s="1460">
        <v>4202</v>
      </c>
      <c r="C40" s="393" t="s">
        <v>219</v>
      </c>
      <c r="D40" s="357"/>
      <c r="E40" s="356"/>
      <c r="F40" s="357"/>
      <c r="G40" s="356"/>
      <c r="H40" s="356"/>
      <c r="I40" s="403"/>
      <c r="J40" s="403"/>
      <c r="K40" s="403"/>
      <c r="L40" s="403"/>
    </row>
    <row r="41" spans="1:12" s="335" customFormat="1" ht="14.4" customHeight="1">
      <c r="A41" s="1459"/>
      <c r="B41" s="1461">
        <v>3</v>
      </c>
      <c r="C41" s="164" t="s">
        <v>220</v>
      </c>
      <c r="D41" s="357"/>
      <c r="E41" s="356"/>
      <c r="F41" s="357"/>
      <c r="G41" s="356"/>
      <c r="H41" s="356"/>
      <c r="I41" s="403"/>
      <c r="J41" s="403"/>
      <c r="K41" s="403"/>
      <c r="L41" s="403"/>
    </row>
    <row r="42" spans="1:12" s="335" customFormat="1" ht="14.4" customHeight="1">
      <c r="A42" s="1459"/>
      <c r="B42" s="480">
        <v>3.1019999999999999</v>
      </c>
      <c r="C42" s="393" t="s">
        <v>221</v>
      </c>
      <c r="D42" s="355"/>
      <c r="E42" s="356"/>
      <c r="F42" s="955"/>
      <c r="G42" s="355"/>
      <c r="H42" s="355"/>
      <c r="I42" s="403"/>
      <c r="J42" s="403"/>
      <c r="K42" s="403"/>
      <c r="L42" s="403"/>
    </row>
    <row r="43" spans="1:12" s="338" customFormat="1" ht="14.4" customHeight="1">
      <c r="A43" s="1459"/>
      <c r="B43" s="363">
        <v>61</v>
      </c>
      <c r="C43" s="361" t="s">
        <v>656</v>
      </c>
      <c r="D43" s="355"/>
      <c r="E43" s="356"/>
      <c r="F43" s="955"/>
      <c r="G43" s="355"/>
      <c r="H43" s="355"/>
      <c r="I43" s="479"/>
      <c r="J43" s="479"/>
      <c r="K43" s="479"/>
      <c r="L43" s="479"/>
    </row>
    <row r="44" spans="1:12" s="335" customFormat="1" ht="16.2" customHeight="1">
      <c r="A44" s="395"/>
      <c r="B44" s="474" t="s">
        <v>657</v>
      </c>
      <c r="C44" s="475" t="s">
        <v>658</v>
      </c>
      <c r="D44" s="1130"/>
      <c r="E44" s="1444">
        <v>50000</v>
      </c>
      <c r="F44" s="1027"/>
      <c r="G44" s="1130">
        <f t="shared" ref="G44:G48" si="7">SUM(E44:F44)</f>
        <v>50000</v>
      </c>
      <c r="H44" s="1130" t="s">
        <v>338</v>
      </c>
      <c r="I44" s="403"/>
      <c r="J44" s="403"/>
      <c r="K44" s="403"/>
      <c r="L44" s="403"/>
    </row>
    <row r="45" spans="1:12" s="335" customFormat="1" ht="39.6">
      <c r="A45" s="1160"/>
      <c r="B45" s="1161" t="s">
        <v>310</v>
      </c>
      <c r="C45" s="1162" t="s">
        <v>311</v>
      </c>
      <c r="D45" s="1130"/>
      <c r="E45" s="1444">
        <v>40000</v>
      </c>
      <c r="F45" s="1027"/>
      <c r="G45" s="1130">
        <f t="shared" si="7"/>
        <v>40000</v>
      </c>
      <c r="H45" s="1130" t="s">
        <v>338</v>
      </c>
      <c r="I45" s="403"/>
      <c r="J45" s="403"/>
      <c r="K45" s="403"/>
      <c r="L45" s="403"/>
    </row>
    <row r="46" spans="1:12" s="280" customFormat="1" ht="14.4" customHeight="1">
      <c r="A46" s="1124"/>
      <c r="B46" s="1151" t="s">
        <v>661</v>
      </c>
      <c r="C46" s="1159" t="s">
        <v>766</v>
      </c>
      <c r="D46" s="1163"/>
      <c r="E46" s="1035">
        <v>10000</v>
      </c>
      <c r="F46" s="1014"/>
      <c r="G46" s="1163">
        <f>SUM(E46:F46)</f>
        <v>10000</v>
      </c>
      <c r="H46" s="1163" t="s">
        <v>371</v>
      </c>
      <c r="I46" s="231"/>
      <c r="J46" s="231"/>
      <c r="K46" s="231"/>
      <c r="L46" s="231"/>
    </row>
    <row r="47" spans="1:12" s="280" customFormat="1" ht="52.8">
      <c r="A47" s="508"/>
      <c r="B47" s="1141" t="s">
        <v>818</v>
      </c>
      <c r="C47" s="475" t="s">
        <v>819</v>
      </c>
      <c r="D47" s="357"/>
      <c r="E47" s="356">
        <f>9020+4355</f>
        <v>13375</v>
      </c>
      <c r="F47" s="629"/>
      <c r="G47" s="1163">
        <f t="shared" si="7"/>
        <v>13375</v>
      </c>
      <c r="H47" s="357" t="s">
        <v>341</v>
      </c>
      <c r="I47" s="231"/>
      <c r="J47" s="231"/>
      <c r="K47" s="231"/>
      <c r="L47" s="231"/>
    </row>
    <row r="48" spans="1:12" s="280" customFormat="1" ht="26.4">
      <c r="A48" s="508"/>
      <c r="B48" s="1141" t="s">
        <v>659</v>
      </c>
      <c r="C48" s="1159" t="s">
        <v>660</v>
      </c>
      <c r="D48" s="359"/>
      <c r="E48" s="360">
        <v>18000</v>
      </c>
      <c r="F48" s="1441"/>
      <c r="G48" s="360">
        <f t="shared" si="7"/>
        <v>18000</v>
      </c>
      <c r="H48" s="356" t="s">
        <v>342</v>
      </c>
      <c r="I48" s="231"/>
      <c r="J48" s="231"/>
      <c r="K48" s="231"/>
      <c r="L48" s="231"/>
    </row>
    <row r="49" spans="1:12" s="280" customFormat="1" ht="15" customHeight="1">
      <c r="A49" s="362" t="s">
        <v>90</v>
      </c>
      <c r="B49" s="363">
        <v>61</v>
      </c>
      <c r="C49" s="361" t="s">
        <v>656</v>
      </c>
      <c r="D49" s="359"/>
      <c r="E49" s="360">
        <f>SUM(E43:E48)</f>
        <v>131375</v>
      </c>
      <c r="F49" s="1441">
        <f>SUM(F43:F48)</f>
        <v>0</v>
      </c>
      <c r="G49" s="360">
        <f>SUM(G43:G48)</f>
        <v>131375</v>
      </c>
      <c r="H49" s="357"/>
      <c r="I49" s="231"/>
      <c r="J49" s="231"/>
      <c r="K49" s="231"/>
      <c r="L49" s="231"/>
    </row>
    <row r="50" spans="1:12" s="280" customFormat="1" ht="15" customHeight="1">
      <c r="A50" s="362" t="s">
        <v>90</v>
      </c>
      <c r="B50" s="480">
        <v>3.1019999999999999</v>
      </c>
      <c r="C50" s="393" t="s">
        <v>221</v>
      </c>
      <c r="D50" s="359"/>
      <c r="E50" s="360">
        <f t="shared" ref="E50:G52" si="8">E49</f>
        <v>131375</v>
      </c>
      <c r="F50" s="1441">
        <f t="shared" si="8"/>
        <v>0</v>
      </c>
      <c r="G50" s="360">
        <f t="shared" si="8"/>
        <v>131375</v>
      </c>
      <c r="H50" s="357"/>
      <c r="I50" s="231"/>
      <c r="J50" s="231"/>
      <c r="K50" s="231"/>
      <c r="L50" s="231"/>
    </row>
    <row r="51" spans="1:12" s="280" customFormat="1" ht="15" customHeight="1">
      <c r="A51" s="362" t="s">
        <v>90</v>
      </c>
      <c r="B51" s="1461">
        <v>3</v>
      </c>
      <c r="C51" s="164" t="s">
        <v>220</v>
      </c>
      <c r="D51" s="353"/>
      <c r="E51" s="354">
        <f t="shared" si="8"/>
        <v>131375</v>
      </c>
      <c r="F51" s="1458">
        <f t="shared" si="8"/>
        <v>0</v>
      </c>
      <c r="G51" s="354">
        <f t="shared" si="8"/>
        <v>131375</v>
      </c>
      <c r="H51" s="357"/>
      <c r="I51" s="231"/>
      <c r="J51" s="231"/>
      <c r="K51" s="231"/>
      <c r="L51" s="231"/>
    </row>
    <row r="52" spans="1:12" s="280" customFormat="1" ht="26.4">
      <c r="A52" s="1017" t="s">
        <v>90</v>
      </c>
      <c r="B52" s="1494">
        <v>4202</v>
      </c>
      <c r="C52" s="1018" t="s">
        <v>219</v>
      </c>
      <c r="D52" s="359"/>
      <c r="E52" s="360">
        <f t="shared" si="8"/>
        <v>131375</v>
      </c>
      <c r="F52" s="1441">
        <f t="shared" si="8"/>
        <v>0</v>
      </c>
      <c r="G52" s="360">
        <f t="shared" si="8"/>
        <v>131375</v>
      </c>
      <c r="H52" s="357"/>
      <c r="I52" s="231"/>
      <c r="J52" s="231"/>
      <c r="K52" s="231"/>
      <c r="L52" s="231"/>
    </row>
    <row r="53" spans="1:12" s="280" customFormat="1">
      <c r="A53" s="1129" t="s">
        <v>90</v>
      </c>
      <c r="B53" s="1528"/>
      <c r="C53" s="1529" t="s">
        <v>36</v>
      </c>
      <c r="D53" s="359"/>
      <c r="E53" s="360">
        <f>E52</f>
        <v>131375</v>
      </c>
      <c r="F53" s="1441">
        <f>F52</f>
        <v>0</v>
      </c>
      <c r="G53" s="360">
        <f t="shared" ref="G53" si="9">G52</f>
        <v>131375</v>
      </c>
      <c r="H53" s="356"/>
      <c r="I53" s="231"/>
      <c r="J53" s="231"/>
      <c r="K53" s="231"/>
      <c r="L53" s="231"/>
    </row>
    <row r="54" spans="1:12" s="280" customFormat="1" ht="14.4" customHeight="1">
      <c r="A54" s="1129" t="s">
        <v>90</v>
      </c>
      <c r="B54" s="1956"/>
      <c r="C54" s="1957" t="s">
        <v>91</v>
      </c>
      <c r="D54" s="359"/>
      <c r="E54" s="360">
        <f>E53+E36</f>
        <v>143875</v>
      </c>
      <c r="F54" s="359">
        <f>F53+F36</f>
        <v>0</v>
      </c>
      <c r="G54" s="360">
        <f>G53+G36</f>
        <v>143875</v>
      </c>
      <c r="H54" s="356"/>
      <c r="I54" s="231"/>
      <c r="J54" s="231"/>
      <c r="K54" s="231"/>
      <c r="L54" s="231"/>
    </row>
    <row r="55" spans="1:12" s="280" customFormat="1" ht="9" customHeight="1">
      <c r="A55" s="1124"/>
      <c r="B55" s="1141"/>
      <c r="C55" s="1022"/>
      <c r="D55" s="357"/>
      <c r="E55" s="356"/>
      <c r="F55" s="357"/>
      <c r="G55" s="356"/>
      <c r="H55" s="356"/>
      <c r="I55" s="231"/>
      <c r="J55" s="231"/>
      <c r="K55" s="231"/>
      <c r="L55" s="231"/>
    </row>
    <row r="56" spans="1:12" ht="15" customHeight="1">
      <c r="A56" s="1702" t="s">
        <v>334</v>
      </c>
      <c r="B56" s="183" t="s">
        <v>796</v>
      </c>
      <c r="C56" s="183"/>
      <c r="D56" s="248"/>
      <c r="E56" s="248"/>
      <c r="F56" s="248"/>
      <c r="G56" s="248"/>
      <c r="H56" s="248"/>
      <c r="I56" s="403"/>
      <c r="J56" s="403"/>
      <c r="K56" s="403"/>
    </row>
    <row r="57" spans="1:12" ht="15" customHeight="1">
      <c r="A57" s="131" t="s">
        <v>359</v>
      </c>
      <c r="B57" s="644"/>
      <c r="C57" s="644"/>
      <c r="D57" s="248"/>
      <c r="E57" s="248"/>
      <c r="F57" s="248"/>
      <c r="G57" s="248"/>
      <c r="H57" s="248"/>
      <c r="I57" s="403"/>
      <c r="J57" s="403"/>
      <c r="K57" s="403"/>
    </row>
    <row r="58" spans="1:12">
      <c r="A58" s="789" t="s">
        <v>330</v>
      </c>
      <c r="B58" s="2185" t="s">
        <v>848</v>
      </c>
      <c r="C58" s="2185"/>
      <c r="D58" s="2185"/>
      <c r="E58" s="2185"/>
      <c r="F58" s="2185"/>
      <c r="G58" s="2185"/>
      <c r="H58" s="2185"/>
      <c r="I58" s="403"/>
      <c r="J58" s="403"/>
      <c r="K58" s="403"/>
    </row>
    <row r="59" spans="1:12" ht="15" customHeight="1">
      <c r="A59" s="789" t="s">
        <v>332</v>
      </c>
      <c r="B59" s="131" t="s">
        <v>849</v>
      </c>
      <c r="C59" s="113"/>
      <c r="D59" s="118"/>
      <c r="E59" s="118"/>
      <c r="F59" s="113"/>
      <c r="G59" s="113"/>
      <c r="I59" s="403"/>
      <c r="J59" s="403"/>
      <c r="K59" s="403"/>
    </row>
    <row r="60" spans="1:12" ht="15" customHeight="1">
      <c r="A60" s="789" t="s">
        <v>340</v>
      </c>
      <c r="B60" s="1231" t="s">
        <v>954</v>
      </c>
      <c r="C60" s="1231"/>
      <c r="D60" s="1231"/>
      <c r="E60" s="1231"/>
      <c r="F60" s="1231"/>
      <c r="G60" s="1231"/>
      <c r="H60" s="218"/>
      <c r="I60" s="403"/>
      <c r="J60" s="403"/>
      <c r="K60" s="403"/>
    </row>
    <row r="61" spans="1:12" ht="15" customHeight="1">
      <c r="A61" s="789" t="s">
        <v>338</v>
      </c>
      <c r="B61" s="131" t="s">
        <v>424</v>
      </c>
      <c r="C61" s="131"/>
      <c r="D61" s="1485"/>
      <c r="E61" s="1485"/>
      <c r="F61" s="1485"/>
      <c r="G61" s="1485"/>
      <c r="H61" s="1485"/>
      <c r="I61" s="403"/>
      <c r="J61" s="403"/>
      <c r="K61" s="403"/>
    </row>
    <row r="62" spans="1:12" ht="15" customHeight="1">
      <c r="A62" s="789" t="s">
        <v>371</v>
      </c>
      <c r="B62" s="131" t="s">
        <v>855</v>
      </c>
      <c r="C62" s="131"/>
      <c r="D62" s="131"/>
      <c r="E62" s="131"/>
      <c r="F62" s="131"/>
      <c r="G62" s="131"/>
      <c r="H62" s="218"/>
    </row>
    <row r="63" spans="1:12" ht="15" customHeight="1">
      <c r="A63" s="789" t="s">
        <v>341</v>
      </c>
      <c r="B63" s="131" t="s">
        <v>856</v>
      </c>
      <c r="C63" s="131"/>
      <c r="D63" s="131"/>
      <c r="E63" s="131"/>
      <c r="F63" s="131"/>
      <c r="G63" s="131"/>
      <c r="H63" s="218"/>
    </row>
    <row r="64" spans="1:12" ht="15" customHeight="1">
      <c r="A64" s="789" t="s">
        <v>342</v>
      </c>
      <c r="B64" s="131" t="s">
        <v>857</v>
      </c>
      <c r="C64" s="131"/>
      <c r="D64" s="131"/>
      <c r="E64" s="131"/>
      <c r="F64" s="131"/>
      <c r="G64" s="131"/>
      <c r="H64" s="218"/>
    </row>
    <row r="65" spans="1:18" ht="15" customHeight="1">
      <c r="A65" s="789"/>
      <c r="B65" s="131"/>
      <c r="C65" s="131"/>
      <c r="D65" s="131"/>
      <c r="E65" s="131"/>
      <c r="F65" s="131"/>
      <c r="G65" s="131"/>
      <c r="H65" s="218"/>
    </row>
    <row r="66" spans="1:18" ht="15" customHeight="1">
      <c r="A66" s="789"/>
      <c r="B66" s="131"/>
      <c r="C66" s="131"/>
      <c r="D66" s="131"/>
      <c r="E66" s="131"/>
      <c r="F66" s="131"/>
      <c r="G66" s="131"/>
      <c r="H66" s="218"/>
    </row>
    <row r="67" spans="1:18" ht="15" customHeight="1">
      <c r="A67" s="789"/>
      <c r="B67" s="131"/>
      <c r="C67" s="131"/>
      <c r="D67" s="1564"/>
      <c r="E67" s="1564"/>
      <c r="F67" s="1564"/>
      <c r="G67" s="1564"/>
      <c r="H67" s="218"/>
    </row>
    <row r="68" spans="1:18">
      <c r="C68" s="221"/>
      <c r="D68" s="2126"/>
      <c r="E68" s="623"/>
      <c r="F68" s="2126"/>
      <c r="G68" s="623"/>
      <c r="H68" s="623"/>
    </row>
    <row r="69" spans="1:18">
      <c r="C69" s="221"/>
      <c r="D69" s="125"/>
      <c r="E69" s="125"/>
      <c r="F69" s="125"/>
      <c r="G69" s="125"/>
      <c r="H69" s="106"/>
    </row>
    <row r="70" spans="1:18">
      <c r="C70" s="221"/>
      <c r="D70" s="125"/>
      <c r="E70" s="125"/>
      <c r="F70" s="125"/>
      <c r="G70" s="125"/>
      <c r="H70" s="106"/>
      <c r="I70" s="91"/>
      <c r="J70" s="91"/>
      <c r="K70" s="91"/>
      <c r="L70" s="91"/>
      <c r="M70" s="91"/>
      <c r="N70" s="91"/>
      <c r="O70" s="91"/>
      <c r="P70" s="91"/>
      <c r="Q70" s="91"/>
      <c r="R70" s="91"/>
    </row>
    <row r="71" spans="1:18">
      <c r="D71" s="125"/>
      <c r="E71" s="125"/>
      <c r="F71" s="125"/>
      <c r="G71" s="125"/>
      <c r="H71" s="106"/>
      <c r="I71" s="91"/>
      <c r="J71" s="91"/>
      <c r="K71" s="91"/>
      <c r="L71" s="91"/>
      <c r="M71" s="91"/>
      <c r="N71" s="91"/>
      <c r="O71" s="91"/>
      <c r="P71" s="91"/>
      <c r="Q71" s="91"/>
      <c r="R71" s="91"/>
    </row>
    <row r="75" spans="1:18">
      <c r="I75" s="91"/>
      <c r="J75" s="91"/>
      <c r="K75" s="91"/>
      <c r="L75" s="91"/>
      <c r="M75" s="91"/>
      <c r="N75" s="91"/>
      <c r="O75" s="91"/>
      <c r="P75" s="91"/>
      <c r="Q75" s="91"/>
      <c r="R75" s="91"/>
    </row>
    <row r="76" spans="1:18">
      <c r="F76" s="106"/>
      <c r="G76" s="106"/>
      <c r="H76" s="106"/>
      <c r="I76" s="91"/>
      <c r="J76" s="91"/>
      <c r="K76" s="91"/>
      <c r="L76" s="91"/>
      <c r="M76" s="91"/>
      <c r="N76" s="91"/>
      <c r="O76" s="91"/>
      <c r="P76" s="91"/>
      <c r="Q76" s="91"/>
      <c r="R76" s="91"/>
    </row>
    <row r="79" spans="1:18">
      <c r="I79" s="91"/>
      <c r="J79" s="91"/>
      <c r="K79" s="91"/>
      <c r="L79" s="91"/>
      <c r="M79" s="91"/>
      <c r="N79" s="91"/>
      <c r="O79" s="91"/>
      <c r="P79" s="91"/>
      <c r="Q79" s="91"/>
      <c r="R79" s="91"/>
    </row>
    <row r="82" spans="9:18">
      <c r="I82" s="91"/>
      <c r="J82" s="91"/>
      <c r="K82" s="91"/>
      <c r="L82" s="91"/>
      <c r="M82" s="91"/>
      <c r="N82" s="91"/>
      <c r="O82" s="91"/>
      <c r="P82" s="91"/>
      <c r="Q82" s="91"/>
      <c r="R82" s="91"/>
    </row>
    <row r="83" spans="9:18">
      <c r="I83" s="91"/>
      <c r="J83" s="91"/>
      <c r="K83" s="91"/>
      <c r="L83" s="91"/>
      <c r="M83" s="91"/>
      <c r="N83" s="91"/>
      <c r="O83" s="91"/>
      <c r="P83" s="91"/>
      <c r="Q83" s="91"/>
      <c r="R83" s="91"/>
    </row>
    <row r="84" spans="9:18">
      <c r="I84" s="91"/>
      <c r="J84" s="91"/>
      <c r="K84" s="91"/>
      <c r="L84" s="91"/>
      <c r="M84" s="91"/>
      <c r="N84" s="91"/>
      <c r="O84" s="91"/>
      <c r="P84" s="91"/>
      <c r="Q84" s="91"/>
      <c r="R84" s="91"/>
    </row>
    <row r="85" spans="9:18">
      <c r="I85" s="91"/>
      <c r="J85" s="91"/>
      <c r="K85" s="91"/>
      <c r="L85" s="91"/>
      <c r="M85" s="91"/>
      <c r="N85" s="91"/>
      <c r="O85" s="91"/>
      <c r="P85" s="91"/>
      <c r="Q85" s="91"/>
      <c r="R85" s="91"/>
    </row>
  </sheetData>
  <mergeCells count="4">
    <mergeCell ref="B58:H58"/>
    <mergeCell ref="A1:G1"/>
    <mergeCell ref="A2:G2"/>
    <mergeCell ref="A3:G3"/>
  </mergeCells>
  <printOptions horizontalCentered="1"/>
  <pageMargins left="0.74803149606299213" right="0.39370078740157483" top="0.74803149606299213" bottom="4.1338582677165361" header="0.51181102362204722" footer="3.5433070866141736"/>
  <pageSetup paperSize="9" scale="95" firstPageNumber="59" orientation="portrait" blackAndWhite="1" useFirstPageNumber="1" r:id="rId1"/>
  <headerFooter alignWithMargins="0">
    <oddHeader xml:space="preserve">&amp;C   </oddHeader>
    <oddFooter>&amp;C&amp;"Times New Roman,Bold"  &amp;P</oddFooter>
  </headerFooter>
</worksheet>
</file>

<file path=xl/worksheets/sheet34.xml><?xml version="1.0" encoding="utf-8"?>
<worksheet xmlns="http://schemas.openxmlformats.org/spreadsheetml/2006/main" xmlns:r="http://schemas.openxmlformats.org/officeDocument/2006/relationships">
  <sheetPr syncVertical="1" syncRef="A28" transitionEvaluation="1" transitionEntry="1" codeName="Sheet32">
    <tabColor rgb="FF92D050"/>
  </sheetPr>
  <dimension ref="A1:AD101"/>
  <sheetViews>
    <sheetView view="pageBreakPreview" topLeftCell="A28" zoomScaleSheetLayoutView="100" workbookViewId="0">
      <selection activeCell="M48" sqref="M48:M49"/>
    </sheetView>
  </sheetViews>
  <sheetFormatPr defaultColWidth="11" defaultRowHeight="13.2"/>
  <cols>
    <col min="1" max="1" width="6.44140625" style="376" customWidth="1"/>
    <col min="2" max="2" width="8.109375" style="376" customWidth="1"/>
    <col min="3" max="3" width="34.5546875" style="443" customWidth="1"/>
    <col min="4" max="4" width="10.44140625" style="377" customWidth="1"/>
    <col min="5" max="5" width="9.44140625" style="377" customWidth="1"/>
    <col min="6" max="6" width="11.109375" style="281" bestFit="1" customWidth="1"/>
    <col min="7" max="7" width="8.5546875" style="281" customWidth="1"/>
    <col min="8" max="8" width="4.44140625" style="797" customWidth="1"/>
    <col min="9" max="9" width="8.5546875" style="377" customWidth="1"/>
    <col min="10" max="10" width="8.44140625" style="377" customWidth="1"/>
    <col min="11" max="11" width="9.6640625" style="377" customWidth="1"/>
    <col min="12" max="12" width="9.109375" style="281" customWidth="1"/>
    <col min="13" max="13" width="10.88671875" style="281" customWidth="1"/>
    <col min="14" max="14" width="10.88671875" style="229" customWidth="1"/>
    <col min="15" max="15" width="14.88671875" style="229" customWidth="1"/>
    <col min="16" max="16" width="29" style="229" customWidth="1"/>
    <col min="17" max="17" width="11.33203125" style="229" customWidth="1"/>
    <col min="18" max="18" width="13.6640625" style="373" customWidth="1"/>
    <col min="19" max="21" width="5.5546875" style="229" customWidth="1"/>
    <col min="22" max="22" width="6.44140625" style="229" customWidth="1"/>
    <col min="23" max="23" width="11.88671875" style="229" customWidth="1"/>
    <col min="24" max="24" width="5.5546875" style="229" customWidth="1"/>
    <col min="25" max="25" width="8.44140625" style="229" customWidth="1"/>
    <col min="26" max="26" width="10.44140625" style="229" customWidth="1"/>
    <col min="27" max="27" width="5.5546875" style="229" customWidth="1"/>
    <col min="28" max="28" width="12.109375" style="229" customWidth="1"/>
    <col min="29" max="30" width="5.5546875" style="229" customWidth="1"/>
    <col min="31" max="32" width="5.5546875" style="281" customWidth="1"/>
    <col min="33" max="33" width="12.44140625" style="281" customWidth="1"/>
    <col min="34" max="16384" width="11" style="281"/>
  </cols>
  <sheetData>
    <row r="1" spans="1:30">
      <c r="A1" s="2240" t="s">
        <v>146</v>
      </c>
      <c r="B1" s="2240"/>
      <c r="C1" s="2240"/>
      <c r="D1" s="2240"/>
      <c r="E1" s="2240"/>
      <c r="F1" s="2240"/>
      <c r="G1" s="2240"/>
      <c r="H1" s="770"/>
      <c r="I1" s="375"/>
      <c r="J1" s="375"/>
      <c r="K1" s="375"/>
      <c r="L1" s="374"/>
      <c r="M1" s="374"/>
    </row>
    <row r="2" spans="1:30">
      <c r="A2" s="2240" t="s">
        <v>147</v>
      </c>
      <c r="B2" s="2240"/>
      <c r="C2" s="2240"/>
      <c r="D2" s="2240"/>
      <c r="E2" s="2240"/>
      <c r="F2" s="2240"/>
      <c r="G2" s="2240"/>
      <c r="H2" s="770"/>
      <c r="I2" s="375"/>
      <c r="J2" s="375"/>
      <c r="K2" s="375"/>
      <c r="L2" s="374"/>
      <c r="M2" s="374"/>
    </row>
    <row r="3" spans="1:30" ht="15.6" customHeight="1">
      <c r="A3" s="2205" t="s">
        <v>329</v>
      </c>
      <c r="B3" s="2205"/>
      <c r="C3" s="2205"/>
      <c r="D3" s="2205"/>
      <c r="E3" s="2205"/>
      <c r="F3" s="2205"/>
      <c r="G3" s="2205"/>
      <c r="H3" s="768"/>
      <c r="I3" s="586"/>
      <c r="J3" s="586"/>
      <c r="K3" s="586"/>
      <c r="L3" s="584"/>
      <c r="M3" s="584"/>
    </row>
    <row r="4" spans="1:30" ht="13.8">
      <c r="A4" s="37"/>
      <c r="B4" s="2174"/>
      <c r="C4" s="2174"/>
      <c r="D4" s="2174"/>
      <c r="E4" s="2174"/>
      <c r="F4" s="2174"/>
      <c r="G4" s="2174"/>
      <c r="H4" s="593"/>
      <c r="I4" s="558"/>
      <c r="J4" s="558"/>
      <c r="K4" s="558"/>
      <c r="L4" s="591"/>
      <c r="M4" s="591"/>
    </row>
    <row r="5" spans="1:30">
      <c r="A5" s="37"/>
      <c r="B5" s="33"/>
      <c r="C5" s="33"/>
      <c r="D5" s="39"/>
      <c r="E5" s="40" t="s">
        <v>28</v>
      </c>
      <c r="F5" s="40" t="s">
        <v>29</v>
      </c>
      <c r="G5" s="40" t="s">
        <v>167</v>
      </c>
      <c r="H5" s="44"/>
      <c r="I5" s="558"/>
      <c r="J5" s="558"/>
      <c r="K5" s="558"/>
      <c r="L5" s="591"/>
      <c r="M5" s="591"/>
    </row>
    <row r="6" spans="1:30">
      <c r="A6" s="37"/>
      <c r="B6" s="41" t="s">
        <v>30</v>
      </c>
      <c r="C6" s="33" t="s">
        <v>31</v>
      </c>
      <c r="D6" s="42" t="s">
        <v>91</v>
      </c>
      <c r="E6" s="35">
        <v>167890</v>
      </c>
      <c r="F6" s="35">
        <v>351000</v>
      </c>
      <c r="G6" s="35">
        <f>SUM(E6:F6)</f>
        <v>518890</v>
      </c>
      <c r="H6" s="42"/>
      <c r="I6" s="558"/>
      <c r="J6" s="558"/>
      <c r="K6" s="558"/>
      <c r="L6" s="591"/>
      <c r="M6" s="591"/>
    </row>
    <row r="7" spans="1:30">
      <c r="A7" s="37"/>
      <c r="B7" s="41" t="s">
        <v>32</v>
      </c>
      <c r="C7" s="43" t="s">
        <v>33</v>
      </c>
      <c r="D7" s="44"/>
      <c r="E7" s="36"/>
      <c r="F7" s="36"/>
      <c r="G7" s="36"/>
      <c r="H7" s="44"/>
      <c r="I7" s="558"/>
      <c r="J7" s="558"/>
      <c r="K7" s="558"/>
      <c r="L7" s="591"/>
      <c r="M7" s="591"/>
    </row>
    <row r="8" spans="1:30">
      <c r="A8" s="37"/>
      <c r="B8" s="41"/>
      <c r="C8" s="43" t="s">
        <v>163</v>
      </c>
      <c r="D8" s="44" t="s">
        <v>91</v>
      </c>
      <c r="E8" s="36">
        <f>G32</f>
        <v>9900</v>
      </c>
      <c r="F8" s="625">
        <f>G52</f>
        <v>158928</v>
      </c>
      <c r="G8" s="36">
        <f>SUM(E8:F8)</f>
        <v>168828</v>
      </c>
      <c r="H8" s="44"/>
      <c r="I8" s="558"/>
      <c r="J8" s="558"/>
      <c r="K8" s="558"/>
      <c r="L8" s="591"/>
      <c r="M8" s="591"/>
    </row>
    <row r="9" spans="1:30">
      <c r="A9" s="37"/>
      <c r="B9" s="45" t="s">
        <v>90</v>
      </c>
      <c r="C9" s="33" t="s">
        <v>47</v>
      </c>
      <c r="D9" s="46" t="s">
        <v>91</v>
      </c>
      <c r="E9" s="47">
        <f>SUM(E6:E8)</f>
        <v>177790</v>
      </c>
      <c r="F9" s="47">
        <f>SUM(F6:F8)</f>
        <v>509928</v>
      </c>
      <c r="G9" s="47">
        <f>SUM(E9:F9)</f>
        <v>687718</v>
      </c>
      <c r="H9" s="42"/>
      <c r="I9" s="387"/>
      <c r="J9" s="387"/>
      <c r="K9" s="387"/>
      <c r="L9" s="387"/>
      <c r="M9" s="387"/>
    </row>
    <row r="10" spans="1:30">
      <c r="A10" s="37"/>
      <c r="B10" s="41"/>
      <c r="C10" s="33"/>
      <c r="D10" s="34"/>
      <c r="E10" s="34"/>
      <c r="F10" s="42"/>
      <c r="G10" s="34"/>
      <c r="H10" s="42"/>
      <c r="I10" s="387"/>
      <c r="J10" s="387"/>
      <c r="K10" s="387"/>
      <c r="L10" s="387"/>
      <c r="M10" s="387"/>
    </row>
    <row r="11" spans="1:30" ht="18" customHeight="1">
      <c r="A11" s="37"/>
      <c r="B11" s="41" t="s">
        <v>48</v>
      </c>
      <c r="C11" s="33" t="s">
        <v>49</v>
      </c>
      <c r="D11" s="33"/>
      <c r="E11" s="33"/>
      <c r="F11" s="48"/>
      <c r="G11" s="33"/>
      <c r="H11" s="48"/>
      <c r="I11" s="387"/>
      <c r="J11" s="387"/>
      <c r="K11" s="387"/>
      <c r="L11" s="387"/>
      <c r="M11" s="387"/>
    </row>
    <row r="12" spans="1:30" s="341" customFormat="1">
      <c r="A12" s="35"/>
      <c r="B12" s="585"/>
      <c r="C12" s="585"/>
      <c r="D12" s="585"/>
      <c r="E12" s="585"/>
      <c r="F12" s="585"/>
      <c r="G12" s="585"/>
      <c r="H12" s="594"/>
      <c r="I12" s="2233" t="s">
        <v>92</v>
      </c>
      <c r="J12" s="2233"/>
      <c r="K12" s="2233"/>
      <c r="L12" s="2233"/>
      <c r="M12" s="2234"/>
      <c r="N12" s="2233"/>
      <c r="O12" s="2233"/>
      <c r="P12" s="2233"/>
      <c r="Q12" s="2233"/>
      <c r="R12" s="2233"/>
      <c r="S12" s="2233" t="s">
        <v>56</v>
      </c>
      <c r="T12" s="2233"/>
      <c r="U12" s="2233"/>
      <c r="V12" s="2233"/>
      <c r="W12" s="2233"/>
      <c r="X12" s="2235"/>
      <c r="Y12" s="2235"/>
      <c r="Z12" s="2235"/>
      <c r="AA12" s="2235"/>
      <c r="AB12" s="2235"/>
    </row>
    <row r="13" spans="1:30" s="341" customFormat="1" ht="13.8" thickBot="1">
      <c r="A13" s="49"/>
      <c r="B13" s="2169" t="s">
        <v>155</v>
      </c>
      <c r="C13" s="2169"/>
      <c r="D13" s="2169"/>
      <c r="E13" s="2169"/>
      <c r="F13" s="2169"/>
      <c r="G13" s="2169"/>
      <c r="H13" s="594"/>
      <c r="I13" s="2236" t="s">
        <v>255</v>
      </c>
      <c r="J13" s="2236"/>
      <c r="K13" s="2236"/>
      <c r="L13" s="2236"/>
      <c r="M13" s="2237"/>
      <c r="N13" s="2236" t="s">
        <v>256</v>
      </c>
      <c r="O13" s="2236"/>
      <c r="P13" s="2236"/>
      <c r="Q13" s="2236"/>
      <c r="R13" s="2236"/>
      <c r="S13" s="2236" t="s">
        <v>255</v>
      </c>
      <c r="T13" s="2236"/>
      <c r="U13" s="2236"/>
      <c r="V13" s="2236"/>
      <c r="W13" s="2236"/>
      <c r="X13" s="2238" t="s">
        <v>256</v>
      </c>
      <c r="Y13" s="2238"/>
      <c r="Z13" s="2238"/>
      <c r="AA13" s="2238"/>
      <c r="AB13" s="2238"/>
    </row>
    <row r="14" spans="1:30" s="341" customFormat="1" ht="14.4" thickTop="1" thickBot="1">
      <c r="A14" s="49"/>
      <c r="B14" s="282"/>
      <c r="C14" s="282" t="s">
        <v>50</v>
      </c>
      <c r="D14" s="282"/>
      <c r="E14" s="282" t="s">
        <v>92</v>
      </c>
      <c r="F14" s="282" t="s">
        <v>170</v>
      </c>
      <c r="G14" s="50" t="s">
        <v>167</v>
      </c>
      <c r="H14" s="44"/>
      <c r="I14" s="343" t="s">
        <v>114</v>
      </c>
      <c r="J14" s="343" t="s">
        <v>115</v>
      </c>
      <c r="K14" s="343" t="s">
        <v>116</v>
      </c>
      <c r="L14" s="343" t="s">
        <v>117</v>
      </c>
      <c r="M14" s="344" t="s">
        <v>118</v>
      </c>
      <c r="N14" s="343" t="s">
        <v>114</v>
      </c>
      <c r="O14" s="343" t="s">
        <v>115</v>
      </c>
      <c r="P14" s="343" t="s">
        <v>116</v>
      </c>
      <c r="Q14" s="343" t="s">
        <v>117</v>
      </c>
      <c r="R14" s="344" t="s">
        <v>118</v>
      </c>
      <c r="S14" s="343" t="s">
        <v>114</v>
      </c>
      <c r="T14" s="343" t="s">
        <v>115</v>
      </c>
      <c r="U14" s="343" t="s">
        <v>116</v>
      </c>
      <c r="V14" s="343" t="s">
        <v>117</v>
      </c>
      <c r="W14" s="344" t="s">
        <v>118</v>
      </c>
      <c r="X14" s="345" t="s">
        <v>114</v>
      </c>
      <c r="Y14" s="345" t="s">
        <v>115</v>
      </c>
      <c r="Z14" s="345" t="s">
        <v>116</v>
      </c>
      <c r="AA14" s="345" t="s">
        <v>117</v>
      </c>
      <c r="AB14" s="346" t="s">
        <v>118</v>
      </c>
    </row>
    <row r="15" spans="1:30" s="341" customFormat="1" ht="13.8" thickTop="1">
      <c r="A15" s="35"/>
      <c r="B15" s="44"/>
      <c r="C15" s="44"/>
      <c r="D15" s="44"/>
      <c r="E15" s="44"/>
      <c r="F15" s="44"/>
      <c r="G15" s="36"/>
      <c r="H15" s="44"/>
      <c r="I15" s="390"/>
      <c r="J15" s="390"/>
      <c r="K15" s="390"/>
      <c r="L15" s="390"/>
      <c r="M15" s="753"/>
      <c r="N15" s="390"/>
      <c r="O15" s="390"/>
      <c r="P15" s="390"/>
      <c r="Q15" s="390"/>
      <c r="R15" s="753"/>
      <c r="S15" s="390"/>
      <c r="T15" s="390"/>
      <c r="U15" s="390"/>
      <c r="V15" s="390"/>
      <c r="W15" s="753"/>
      <c r="X15" s="391"/>
      <c r="Y15" s="391"/>
      <c r="Z15" s="391"/>
      <c r="AA15" s="391"/>
      <c r="AB15" s="392"/>
    </row>
    <row r="16" spans="1:30" ht="13.95" customHeight="1">
      <c r="C16" s="442" t="s">
        <v>94</v>
      </c>
      <c r="D16" s="379"/>
      <c r="E16" s="379"/>
      <c r="F16" s="379"/>
      <c r="G16" s="379"/>
      <c r="H16" s="558"/>
      <c r="I16" s="229"/>
      <c r="J16" s="229"/>
      <c r="K16" s="229"/>
      <c r="L16" s="229"/>
      <c r="M16" s="229"/>
      <c r="R16" s="229"/>
      <c r="Z16" s="281"/>
      <c r="AA16" s="281"/>
      <c r="AB16" s="281"/>
      <c r="AC16" s="281"/>
      <c r="AD16" s="281"/>
    </row>
    <row r="17" spans="1:30" ht="13.95" customHeight="1">
      <c r="A17" s="376" t="s">
        <v>95</v>
      </c>
      <c r="B17" s="381">
        <v>3452</v>
      </c>
      <c r="C17" s="442" t="s">
        <v>88</v>
      </c>
      <c r="F17" s="377"/>
      <c r="G17" s="377"/>
      <c r="H17" s="439"/>
      <c r="I17" s="229"/>
      <c r="J17" s="229"/>
      <c r="K17" s="229"/>
      <c r="L17" s="229"/>
      <c r="M17" s="229"/>
      <c r="R17" s="229"/>
      <c r="X17" s="281"/>
      <c r="Y17" s="281"/>
      <c r="Z17" s="281"/>
      <c r="AA17" s="281"/>
      <c r="AB17" s="281"/>
      <c r="AC17" s="281"/>
      <c r="AD17" s="281"/>
    </row>
    <row r="18" spans="1:30" ht="13.95" customHeight="1">
      <c r="A18" s="380"/>
      <c r="B18" s="380">
        <v>80</v>
      </c>
      <c r="C18" s="505" t="s">
        <v>79</v>
      </c>
      <c r="D18" s="504"/>
      <c r="E18" s="504"/>
      <c r="F18" s="504"/>
      <c r="G18" s="504"/>
      <c r="H18" s="790"/>
      <c r="I18" s="229"/>
      <c r="J18" s="229"/>
      <c r="K18" s="229"/>
      <c r="L18" s="229"/>
      <c r="M18" s="229"/>
      <c r="R18" s="229"/>
      <c r="X18" s="281"/>
      <c r="Y18" s="281"/>
      <c r="Z18" s="281"/>
      <c r="AA18" s="281"/>
      <c r="AB18" s="281"/>
      <c r="AC18" s="281"/>
      <c r="AD18" s="281"/>
    </row>
    <row r="19" spans="1:30" ht="14.4" customHeight="1">
      <c r="A19" s="380"/>
      <c r="B19" s="500">
        <v>80.103999999999999</v>
      </c>
      <c r="C19" s="449" t="s">
        <v>313</v>
      </c>
      <c r="D19" s="504"/>
      <c r="E19" s="504"/>
      <c r="F19" s="504"/>
      <c r="G19" s="504"/>
      <c r="H19" s="790"/>
      <c r="I19" s="229"/>
      <c r="J19" s="229"/>
      <c r="K19" s="229"/>
      <c r="L19" s="229"/>
      <c r="M19" s="229"/>
      <c r="R19" s="229"/>
      <c r="Z19" s="281"/>
      <c r="AA19" s="281"/>
      <c r="AB19" s="281"/>
      <c r="AC19" s="281"/>
      <c r="AD19" s="281"/>
    </row>
    <row r="20" spans="1:30" ht="14.4" customHeight="1">
      <c r="A20" s="380"/>
      <c r="B20" s="519">
        <v>63</v>
      </c>
      <c r="C20" s="505" t="s">
        <v>314</v>
      </c>
      <c r="D20" s="504"/>
      <c r="E20" s="504"/>
      <c r="F20" s="504"/>
      <c r="G20" s="504"/>
      <c r="H20" s="790"/>
      <c r="I20" s="229"/>
      <c r="J20" s="229"/>
      <c r="K20" s="229"/>
      <c r="L20" s="229"/>
      <c r="M20" s="229"/>
      <c r="R20" s="229"/>
      <c r="Z20" s="281"/>
      <c r="AA20" s="281"/>
      <c r="AB20" s="281"/>
      <c r="AC20" s="281"/>
      <c r="AD20" s="281"/>
    </row>
    <row r="21" spans="1:30" ht="14.4" customHeight="1">
      <c r="A21" s="380"/>
      <c r="B21" s="519" t="s">
        <v>296</v>
      </c>
      <c r="C21" s="505" t="s">
        <v>315</v>
      </c>
      <c r="D21" s="385"/>
      <c r="E21" s="386">
        <v>2000</v>
      </c>
      <c r="F21" s="657">
        <v>0</v>
      </c>
      <c r="G21" s="386">
        <f t="shared" ref="G21:G27" si="0">SUM(E21:F21)</f>
        <v>2000</v>
      </c>
      <c r="H21" s="791" t="s">
        <v>361</v>
      </c>
      <c r="I21" s="229" t="s">
        <v>164</v>
      </c>
      <c r="J21" s="229" t="s">
        <v>161</v>
      </c>
      <c r="K21" s="229" t="s">
        <v>316</v>
      </c>
      <c r="L21" s="229">
        <v>100</v>
      </c>
      <c r="M21" s="373">
        <v>4011002038</v>
      </c>
      <c r="R21" s="229"/>
      <c r="S21" s="229" t="s">
        <v>159</v>
      </c>
      <c r="T21" s="229" t="s">
        <v>165</v>
      </c>
      <c r="U21" s="229" t="s">
        <v>160</v>
      </c>
      <c r="V21" s="229">
        <v>100</v>
      </c>
      <c r="W21" s="229">
        <v>4021001003</v>
      </c>
      <c r="Z21" s="281"/>
      <c r="AA21" s="281"/>
      <c r="AB21" s="281"/>
      <c r="AC21" s="281"/>
      <c r="AD21" s="281"/>
    </row>
    <row r="22" spans="1:30" ht="14.4" customHeight="1">
      <c r="A22" s="380"/>
      <c r="B22" s="519" t="s">
        <v>317</v>
      </c>
      <c r="C22" s="505" t="s">
        <v>318</v>
      </c>
      <c r="D22" s="385"/>
      <c r="E22" s="386">
        <v>1000</v>
      </c>
      <c r="F22" s="657">
        <v>0</v>
      </c>
      <c r="G22" s="386">
        <f t="shared" si="0"/>
        <v>1000</v>
      </c>
      <c r="H22" s="791" t="s">
        <v>361</v>
      </c>
      <c r="I22" s="229" t="s">
        <v>164</v>
      </c>
      <c r="J22" s="229" t="s">
        <v>161</v>
      </c>
      <c r="K22" s="229" t="s">
        <v>318</v>
      </c>
      <c r="L22" s="229">
        <v>100</v>
      </c>
      <c r="M22" s="373" t="s">
        <v>319</v>
      </c>
      <c r="R22" s="229"/>
      <c r="S22" s="229" t="s">
        <v>159</v>
      </c>
      <c r="T22" s="229" t="s">
        <v>165</v>
      </c>
      <c r="U22" s="229" t="s">
        <v>160</v>
      </c>
      <c r="V22" s="229">
        <v>100</v>
      </c>
      <c r="W22" s="229">
        <v>4021001003</v>
      </c>
      <c r="Z22" s="281"/>
      <c r="AA22" s="281"/>
      <c r="AB22" s="281"/>
      <c r="AC22" s="281"/>
      <c r="AD22" s="281"/>
    </row>
    <row r="23" spans="1:30" s="520" customFormat="1">
      <c r="A23" s="441" t="s">
        <v>334</v>
      </c>
      <c r="B23" s="519" t="s">
        <v>345</v>
      </c>
      <c r="C23" s="380" t="s">
        <v>348</v>
      </c>
      <c r="D23" s="357"/>
      <c r="E23" s="356">
        <v>2500</v>
      </c>
      <c r="F23" s="658">
        <v>0</v>
      </c>
      <c r="G23" s="386">
        <f t="shared" si="0"/>
        <v>2500</v>
      </c>
      <c r="H23" s="792" t="s">
        <v>349</v>
      </c>
      <c r="I23" s="229" t="s">
        <v>162</v>
      </c>
      <c r="J23" s="229" t="s">
        <v>99</v>
      </c>
      <c r="K23" s="229" t="s">
        <v>379</v>
      </c>
      <c r="L23" s="229">
        <v>100</v>
      </c>
      <c r="M23" s="229" t="s">
        <v>380</v>
      </c>
      <c r="N23" s="521"/>
      <c r="O23" s="521"/>
      <c r="P23" s="521"/>
      <c r="Q23" s="521"/>
      <c r="R23" s="521"/>
      <c r="S23" s="521"/>
      <c r="T23" s="521"/>
      <c r="U23" s="521"/>
      <c r="V23" s="521"/>
      <c r="W23" s="521"/>
      <c r="X23" s="521"/>
      <c r="Y23" s="521"/>
    </row>
    <row r="24" spans="1:30" s="520" customFormat="1" ht="26.4">
      <c r="A24" s="441" t="s">
        <v>334</v>
      </c>
      <c r="B24" s="519" t="s">
        <v>346</v>
      </c>
      <c r="C24" s="380" t="s">
        <v>360</v>
      </c>
      <c r="D24" s="357"/>
      <c r="E24" s="356">
        <v>800</v>
      </c>
      <c r="F24" s="658">
        <v>0</v>
      </c>
      <c r="G24" s="386">
        <f t="shared" si="0"/>
        <v>800</v>
      </c>
      <c r="H24" s="792" t="s">
        <v>349</v>
      </c>
      <c r="I24" s="229" t="s">
        <v>162</v>
      </c>
      <c r="J24" s="229" t="s">
        <v>99</v>
      </c>
      <c r="K24" s="229" t="s">
        <v>381</v>
      </c>
      <c r="L24" s="229">
        <v>100</v>
      </c>
      <c r="M24" s="229" t="s">
        <v>382</v>
      </c>
      <c r="N24" s="521"/>
      <c r="O24" s="521"/>
      <c r="P24" s="521"/>
      <c r="Q24" s="521"/>
      <c r="R24" s="521"/>
      <c r="S24" s="521"/>
      <c r="T24" s="521"/>
      <c r="U24" s="521"/>
      <c r="V24" s="521"/>
      <c r="W24" s="521"/>
      <c r="X24" s="521"/>
      <c r="Y24" s="521"/>
    </row>
    <row r="25" spans="1:30" s="520" customFormat="1" ht="26.4">
      <c r="A25" s="441" t="s">
        <v>334</v>
      </c>
      <c r="B25" s="519" t="s">
        <v>347</v>
      </c>
      <c r="C25" s="380" t="s">
        <v>377</v>
      </c>
      <c r="D25" s="357"/>
      <c r="E25" s="356">
        <v>100</v>
      </c>
      <c r="F25" s="658">
        <v>0</v>
      </c>
      <c r="G25" s="386">
        <f t="shared" si="0"/>
        <v>100</v>
      </c>
      <c r="H25" s="792" t="s">
        <v>337</v>
      </c>
      <c r="I25" s="229" t="s">
        <v>164</v>
      </c>
      <c r="J25" s="229" t="s">
        <v>161</v>
      </c>
      <c r="K25" s="229" t="s">
        <v>293</v>
      </c>
      <c r="L25" s="229">
        <v>100</v>
      </c>
      <c r="M25" s="229" t="s">
        <v>383</v>
      </c>
      <c r="N25" s="521"/>
      <c r="O25" s="521"/>
      <c r="P25" s="521"/>
      <c r="Q25" s="521"/>
      <c r="R25" s="521"/>
      <c r="S25" s="521"/>
      <c r="T25" s="521"/>
      <c r="U25" s="521"/>
      <c r="V25" s="521"/>
      <c r="W25" s="521"/>
      <c r="X25" s="521"/>
      <c r="Y25" s="521"/>
    </row>
    <row r="26" spans="1:30" s="520" customFormat="1" ht="14.4" customHeight="1">
      <c r="A26" s="441" t="s">
        <v>334</v>
      </c>
      <c r="B26" s="519" t="s">
        <v>356</v>
      </c>
      <c r="C26" s="380" t="s">
        <v>358</v>
      </c>
      <c r="D26" s="357"/>
      <c r="E26" s="356">
        <v>2000</v>
      </c>
      <c r="F26" s="658">
        <v>0</v>
      </c>
      <c r="G26" s="386">
        <f t="shared" si="0"/>
        <v>2000</v>
      </c>
      <c r="H26" s="792" t="s">
        <v>363</v>
      </c>
      <c r="I26" s="229" t="s">
        <v>164</v>
      </c>
      <c r="J26" s="229" t="s">
        <v>161</v>
      </c>
      <c r="K26" s="229" t="s">
        <v>358</v>
      </c>
      <c r="L26" s="229">
        <v>100</v>
      </c>
      <c r="M26" s="229" t="s">
        <v>384</v>
      </c>
      <c r="N26" s="521"/>
      <c r="O26" s="521"/>
      <c r="P26" s="521"/>
      <c r="Q26" s="521"/>
      <c r="R26" s="521"/>
      <c r="S26" s="521"/>
      <c r="T26" s="521"/>
      <c r="U26" s="521"/>
      <c r="V26" s="521"/>
      <c r="W26" s="521"/>
      <c r="X26" s="521"/>
      <c r="Y26" s="521"/>
    </row>
    <row r="27" spans="1:30" s="520" customFormat="1">
      <c r="A27" s="441" t="s">
        <v>334</v>
      </c>
      <c r="B27" s="519" t="s">
        <v>357</v>
      </c>
      <c r="C27" s="380" t="s">
        <v>376</v>
      </c>
      <c r="D27" s="357"/>
      <c r="E27" s="356">
        <v>1500</v>
      </c>
      <c r="F27" s="658">
        <v>0</v>
      </c>
      <c r="G27" s="386">
        <f t="shared" si="0"/>
        <v>1500</v>
      </c>
      <c r="H27" s="792" t="s">
        <v>364</v>
      </c>
      <c r="I27" s="229" t="s">
        <v>164</v>
      </c>
      <c r="J27" s="229" t="s">
        <v>161</v>
      </c>
      <c r="K27" s="229" t="s">
        <v>376</v>
      </c>
      <c r="L27" s="229">
        <v>100</v>
      </c>
      <c r="M27" s="229" t="s">
        <v>385</v>
      </c>
      <c r="N27" s="521"/>
      <c r="O27" s="521"/>
      <c r="P27" s="521"/>
      <c r="Q27" s="521"/>
      <c r="R27" s="521"/>
      <c r="S27" s="521"/>
      <c r="T27" s="521"/>
      <c r="U27" s="521"/>
      <c r="V27" s="521"/>
      <c r="W27" s="521"/>
      <c r="X27" s="521"/>
      <c r="Y27" s="521"/>
    </row>
    <row r="28" spans="1:30" ht="14.1" customHeight="1">
      <c r="A28" s="380" t="s">
        <v>90</v>
      </c>
      <c r="B28" s="519">
        <v>63</v>
      </c>
      <c r="C28" s="505" t="s">
        <v>314</v>
      </c>
      <c r="D28" s="385"/>
      <c r="E28" s="478">
        <f>SUM(E21:E27)</f>
        <v>9900</v>
      </c>
      <c r="F28" s="659">
        <f>SUM(F21:F22)</f>
        <v>0</v>
      </c>
      <c r="G28" s="478">
        <f>SUM(G21:G27)</f>
        <v>9900</v>
      </c>
      <c r="H28" s="791"/>
      <c r="I28" s="229"/>
      <c r="J28" s="229"/>
      <c r="K28" s="229"/>
      <c r="L28" s="229"/>
      <c r="M28" s="229"/>
      <c r="R28" s="229"/>
      <c r="Z28" s="281"/>
      <c r="AA28" s="281"/>
      <c r="AB28" s="281"/>
      <c r="AC28" s="281"/>
      <c r="AD28" s="281"/>
    </row>
    <row r="29" spans="1:30" ht="14.1" customHeight="1">
      <c r="A29" s="380" t="s">
        <v>90</v>
      </c>
      <c r="B29" s="500">
        <v>80.103999999999999</v>
      </c>
      <c r="C29" s="449" t="s">
        <v>313</v>
      </c>
      <c r="D29" s="357"/>
      <c r="E29" s="360">
        <f t="shared" ref="E29:F29" si="1">E28</f>
        <v>9900</v>
      </c>
      <c r="F29" s="660">
        <f t="shared" si="1"/>
        <v>0</v>
      </c>
      <c r="G29" s="360">
        <f t="shared" ref="G29:G31" si="2">G28</f>
        <v>9900</v>
      </c>
      <c r="H29" s="655"/>
      <c r="I29" s="229"/>
      <c r="J29" s="229"/>
      <c r="K29" s="229"/>
      <c r="L29" s="229"/>
      <c r="M29" s="229"/>
      <c r="R29" s="229"/>
      <c r="Z29" s="281"/>
      <c r="AA29" s="281"/>
      <c r="AB29" s="281"/>
      <c r="AC29" s="281"/>
      <c r="AD29" s="281"/>
    </row>
    <row r="30" spans="1:30" ht="14.1" customHeight="1">
      <c r="A30" s="380" t="s">
        <v>90</v>
      </c>
      <c r="B30" s="380">
        <v>80</v>
      </c>
      <c r="C30" s="505" t="s">
        <v>79</v>
      </c>
      <c r="D30" s="445"/>
      <c r="E30" s="360">
        <f>E29</f>
        <v>9900</v>
      </c>
      <c r="F30" s="660">
        <f t="shared" ref="F30:F31" si="3">F29</f>
        <v>0</v>
      </c>
      <c r="G30" s="360">
        <f t="shared" si="2"/>
        <v>9900</v>
      </c>
      <c r="H30" s="654"/>
      <c r="I30" s="229"/>
      <c r="J30" s="229"/>
      <c r="K30" s="229"/>
      <c r="L30" s="229"/>
      <c r="M30" s="229"/>
      <c r="R30" s="229"/>
      <c r="Z30" s="281"/>
      <c r="AA30" s="281"/>
      <c r="AB30" s="281"/>
      <c r="AC30" s="281"/>
      <c r="AD30" s="281"/>
    </row>
    <row r="31" spans="1:30" s="450" customFormat="1" ht="14.1" customHeight="1">
      <c r="A31" s="380" t="s">
        <v>90</v>
      </c>
      <c r="B31" s="447">
        <v>3452</v>
      </c>
      <c r="C31" s="449" t="s">
        <v>88</v>
      </c>
      <c r="D31" s="445"/>
      <c r="E31" s="356">
        <f>E30</f>
        <v>9900</v>
      </c>
      <c r="F31" s="658">
        <f t="shared" si="3"/>
        <v>0</v>
      </c>
      <c r="G31" s="356">
        <f t="shared" si="2"/>
        <v>9900</v>
      </c>
      <c r="H31" s="654"/>
      <c r="I31" s="230"/>
      <c r="J31" s="230"/>
      <c r="K31" s="230"/>
      <c r="L31" s="230"/>
      <c r="M31" s="230"/>
      <c r="N31" s="230"/>
      <c r="O31" s="230"/>
      <c r="P31" s="230"/>
      <c r="Q31" s="230"/>
      <c r="R31" s="230"/>
      <c r="S31" s="230"/>
      <c r="T31" s="230"/>
      <c r="U31" s="230"/>
      <c r="V31" s="230"/>
      <c r="W31" s="230"/>
      <c r="X31" s="230"/>
      <c r="Y31" s="230"/>
    </row>
    <row r="32" spans="1:30" ht="14.1" customHeight="1">
      <c r="A32" s="384" t="s">
        <v>90</v>
      </c>
      <c r="B32" s="384"/>
      <c r="C32" s="451" t="s">
        <v>94</v>
      </c>
      <c r="D32" s="446"/>
      <c r="E32" s="354">
        <f t="shared" ref="E32" si="4">E31</f>
        <v>9900</v>
      </c>
      <c r="F32" s="661">
        <f t="shared" ref="F32:G32" si="5">F31</f>
        <v>0</v>
      </c>
      <c r="G32" s="354">
        <f t="shared" si="5"/>
        <v>9900</v>
      </c>
      <c r="H32" s="654"/>
      <c r="I32" s="230"/>
      <c r="J32" s="230"/>
      <c r="K32" s="230"/>
      <c r="L32" s="230"/>
      <c r="M32" s="230"/>
      <c r="N32" s="230"/>
      <c r="O32" s="230"/>
      <c r="P32" s="230"/>
      <c r="Q32" s="230"/>
      <c r="R32" s="230"/>
      <c r="S32" s="230"/>
      <c r="T32" s="230"/>
      <c r="U32" s="230"/>
      <c r="V32" s="230"/>
      <c r="W32" s="230"/>
      <c r="X32" s="230"/>
      <c r="Y32" s="230"/>
      <c r="Z32" s="450"/>
      <c r="AA32" s="450"/>
      <c r="AB32" s="450"/>
      <c r="AC32" s="281"/>
      <c r="AD32" s="281"/>
    </row>
    <row r="33" spans="1:30">
      <c r="A33" s="380"/>
      <c r="B33" s="380"/>
      <c r="C33" s="449"/>
      <c r="D33" s="445"/>
      <c r="E33" s="445"/>
      <c r="F33" s="658"/>
      <c r="G33" s="445"/>
      <c r="H33" s="654"/>
      <c r="I33" s="230"/>
      <c r="J33" s="230"/>
      <c r="K33" s="230"/>
      <c r="L33" s="230"/>
      <c r="M33" s="230"/>
      <c r="N33" s="230"/>
      <c r="O33" s="230"/>
      <c r="P33" s="230"/>
      <c r="Q33" s="230"/>
      <c r="R33" s="230"/>
      <c r="S33" s="230"/>
      <c r="T33" s="230"/>
      <c r="U33" s="230"/>
      <c r="V33" s="230"/>
      <c r="W33" s="230"/>
      <c r="X33" s="230"/>
      <c r="Y33" s="230"/>
      <c r="Z33" s="450"/>
      <c r="AA33" s="450"/>
      <c r="AB33" s="450"/>
      <c r="AC33" s="281"/>
      <c r="AD33" s="281"/>
    </row>
    <row r="34" spans="1:30" ht="13.95" customHeight="1">
      <c r="A34" s="380"/>
      <c r="B34" s="380"/>
      <c r="C34" s="449" t="s">
        <v>36</v>
      </c>
      <c r="D34" s="445"/>
      <c r="E34" s="445"/>
      <c r="F34" s="658"/>
      <c r="G34" s="445"/>
      <c r="H34" s="654"/>
      <c r="I34" s="230"/>
      <c r="J34" s="230"/>
      <c r="K34" s="230"/>
      <c r="L34" s="230"/>
      <c r="M34" s="230"/>
      <c r="N34" s="230"/>
      <c r="O34" s="230"/>
      <c r="P34" s="230"/>
      <c r="Q34" s="230"/>
      <c r="R34" s="230"/>
      <c r="S34" s="230"/>
      <c r="T34" s="230"/>
      <c r="U34" s="230"/>
      <c r="V34" s="230"/>
      <c r="W34" s="230"/>
      <c r="X34" s="230"/>
      <c r="Y34" s="230"/>
      <c r="Z34" s="450"/>
      <c r="AA34" s="450"/>
      <c r="AB34" s="450"/>
      <c r="AC34" s="281"/>
      <c r="AD34" s="281"/>
    </row>
    <row r="35" spans="1:30" ht="13.95" customHeight="1">
      <c r="A35" s="380" t="s">
        <v>95</v>
      </c>
      <c r="B35" s="447">
        <v>5452</v>
      </c>
      <c r="C35" s="449" t="s">
        <v>53</v>
      </c>
      <c r="D35" s="445"/>
      <c r="E35" s="445"/>
      <c r="F35" s="658"/>
      <c r="G35" s="445"/>
      <c r="H35" s="654"/>
      <c r="I35" s="229"/>
      <c r="J35" s="229"/>
      <c r="K35" s="229"/>
      <c r="L35" s="229"/>
      <c r="M35" s="229"/>
      <c r="R35" s="229"/>
      <c r="Z35" s="281"/>
      <c r="AA35" s="281"/>
      <c r="AB35" s="281"/>
      <c r="AC35" s="281"/>
      <c r="AD35" s="281"/>
    </row>
    <row r="36" spans="1:30" ht="13.95" customHeight="1">
      <c r="A36" s="380"/>
      <c r="B36" s="509">
        <v>1</v>
      </c>
      <c r="C36" s="505" t="s">
        <v>145</v>
      </c>
      <c r="D36" s="518"/>
      <c r="E36" s="518"/>
      <c r="F36" s="662"/>
      <c r="G36" s="518"/>
      <c r="H36" s="793"/>
      <c r="I36" s="229"/>
      <c r="J36" s="229"/>
      <c r="K36" s="229"/>
      <c r="L36" s="229"/>
      <c r="M36" s="229"/>
      <c r="R36" s="229"/>
      <c r="Z36" s="281"/>
      <c r="AA36" s="281"/>
      <c r="AB36" s="281"/>
      <c r="AC36" s="281"/>
      <c r="AD36" s="281"/>
    </row>
    <row r="37" spans="1:30" s="280" customFormat="1" ht="13.95" customHeight="1">
      <c r="A37" s="508"/>
      <c r="B37" s="500">
        <v>1.101</v>
      </c>
      <c r="C37" s="449" t="s">
        <v>149</v>
      </c>
      <c r="D37" s="518"/>
      <c r="E37" s="518"/>
      <c r="F37" s="662"/>
      <c r="G37" s="518"/>
      <c r="H37" s="793"/>
      <c r="I37" s="231"/>
      <c r="J37" s="231"/>
      <c r="K37" s="231"/>
      <c r="L37" s="231"/>
      <c r="M37" s="231"/>
      <c r="N37" s="231"/>
      <c r="O37" s="231"/>
      <c r="P37" s="231"/>
      <c r="Q37" s="231"/>
      <c r="R37" s="231"/>
      <c r="S37" s="231"/>
      <c r="T37" s="231"/>
      <c r="U37" s="231"/>
      <c r="V37" s="231"/>
      <c r="W37" s="231"/>
      <c r="X37" s="231"/>
      <c r="Y37" s="231"/>
    </row>
    <row r="38" spans="1:30" s="517" customFormat="1" ht="26.4">
      <c r="A38" s="508"/>
      <c r="B38" s="509">
        <v>50</v>
      </c>
      <c r="C38" s="505" t="s">
        <v>222</v>
      </c>
      <c r="D38" s="385"/>
      <c r="E38" s="504"/>
      <c r="F38" s="657"/>
      <c r="G38" s="504"/>
      <c r="H38" s="790"/>
      <c r="I38" s="516"/>
      <c r="J38" s="516"/>
      <c r="K38" s="516"/>
      <c r="L38" s="516"/>
      <c r="M38" s="516"/>
      <c r="N38" s="516"/>
      <c r="O38" s="516"/>
      <c r="P38" s="516"/>
      <c r="Q38" s="516"/>
      <c r="R38" s="516"/>
      <c r="S38" s="516"/>
      <c r="T38" s="516"/>
      <c r="U38" s="516"/>
      <c r="V38" s="516"/>
      <c r="W38" s="516"/>
      <c r="X38" s="516"/>
      <c r="Y38" s="516"/>
    </row>
    <row r="39" spans="1:30" s="517" customFormat="1" ht="13.95" customHeight="1">
      <c r="A39" s="508"/>
      <c r="B39" s="509">
        <v>81</v>
      </c>
      <c r="C39" s="505" t="s">
        <v>150</v>
      </c>
      <c r="D39" s="385"/>
      <c r="E39" s="504"/>
      <c r="F39" s="657"/>
      <c r="G39" s="504"/>
      <c r="H39" s="790"/>
      <c r="I39" s="516"/>
      <c r="J39" s="516"/>
      <c r="K39" s="516"/>
      <c r="L39" s="516"/>
      <c r="M39" s="516"/>
      <c r="N39" s="516"/>
      <c r="O39" s="516"/>
      <c r="P39" s="516"/>
      <c r="Q39" s="516"/>
      <c r="R39" s="516"/>
      <c r="S39" s="516"/>
      <c r="T39" s="516"/>
      <c r="U39" s="516"/>
      <c r="V39" s="516"/>
      <c r="W39" s="516"/>
      <c r="X39" s="516"/>
      <c r="Y39" s="516"/>
    </row>
    <row r="40" spans="1:30" s="280" customFormat="1" ht="40.200000000000003" customHeight="1">
      <c r="A40" s="474" t="s">
        <v>334</v>
      </c>
      <c r="B40" s="510" t="s">
        <v>350</v>
      </c>
      <c r="C40" s="475" t="s">
        <v>351</v>
      </c>
      <c r="D40" s="357"/>
      <c r="E40" s="360">
        <v>8928</v>
      </c>
      <c r="F40" s="660">
        <v>0</v>
      </c>
      <c r="G40" s="356">
        <f t="shared" ref="G40" si="6">SUM(E40:F40)</f>
        <v>8928</v>
      </c>
      <c r="H40" s="792" t="s">
        <v>349</v>
      </c>
      <c r="I40" s="229" t="s">
        <v>66</v>
      </c>
      <c r="J40" s="229" t="s">
        <v>386</v>
      </c>
      <c r="K40" s="229" t="s">
        <v>387</v>
      </c>
      <c r="L40" s="229">
        <v>100</v>
      </c>
      <c r="M40" s="229" t="s">
        <v>388</v>
      </c>
      <c r="N40" s="231"/>
      <c r="O40" s="231"/>
      <c r="P40" s="231"/>
      <c r="Q40" s="231"/>
      <c r="R40" s="231"/>
      <c r="S40" s="231"/>
      <c r="T40" s="231"/>
      <c r="U40" s="231"/>
      <c r="V40" s="231"/>
      <c r="W40" s="231"/>
      <c r="X40" s="231"/>
      <c r="Y40" s="231"/>
    </row>
    <row r="41" spans="1:30" s="280" customFormat="1" ht="13.95" customHeight="1">
      <c r="A41" s="508" t="s">
        <v>90</v>
      </c>
      <c r="B41" s="509">
        <v>81</v>
      </c>
      <c r="C41" s="505" t="s">
        <v>150</v>
      </c>
      <c r="D41" s="385"/>
      <c r="E41" s="478">
        <f>SUM(E40:E40)</f>
        <v>8928</v>
      </c>
      <c r="F41" s="659">
        <f>SUM(F40:F40)</f>
        <v>0</v>
      </c>
      <c r="G41" s="478">
        <f>SUM(G40:G40)</f>
        <v>8928</v>
      </c>
      <c r="H41" s="791"/>
      <c r="I41" s="231"/>
      <c r="J41" s="231"/>
      <c r="K41" s="231"/>
      <c r="L41" s="231"/>
      <c r="M41" s="231"/>
      <c r="N41" s="231"/>
      <c r="O41" s="231"/>
      <c r="P41" s="231"/>
      <c r="Q41" s="231"/>
      <c r="R41" s="231"/>
      <c r="S41" s="231"/>
      <c r="T41" s="231"/>
      <c r="U41" s="231"/>
      <c r="V41" s="231"/>
      <c r="W41" s="231"/>
      <c r="X41" s="231"/>
      <c r="Y41" s="231"/>
    </row>
    <row r="42" spans="1:30" s="280" customFormat="1" ht="30" customHeight="1">
      <c r="A42" s="508" t="s">
        <v>90</v>
      </c>
      <c r="B42" s="509">
        <v>50</v>
      </c>
      <c r="C42" s="505" t="s">
        <v>222</v>
      </c>
      <c r="D42" s="385"/>
      <c r="E42" s="396">
        <f>E41</f>
        <v>8928</v>
      </c>
      <c r="F42" s="663">
        <f t="shared" ref="F42:G42" si="7">F41</f>
        <v>0</v>
      </c>
      <c r="G42" s="396">
        <f t="shared" si="7"/>
        <v>8928</v>
      </c>
      <c r="H42" s="791"/>
      <c r="I42" s="231"/>
      <c r="J42" s="231"/>
      <c r="K42" s="231"/>
      <c r="L42" s="231"/>
      <c r="M42" s="231"/>
      <c r="N42" s="231"/>
      <c r="O42" s="231"/>
      <c r="P42" s="231"/>
      <c r="Q42" s="231"/>
      <c r="R42" s="231"/>
      <c r="S42" s="231"/>
      <c r="T42" s="231"/>
      <c r="U42" s="231"/>
      <c r="V42" s="231"/>
      <c r="W42" s="231"/>
      <c r="X42" s="231"/>
      <c r="Y42" s="231"/>
    </row>
    <row r="43" spans="1:30" s="280" customFormat="1">
      <c r="A43" s="508" t="s">
        <v>90</v>
      </c>
      <c r="B43" s="500">
        <v>1.101</v>
      </c>
      <c r="C43" s="449" t="s">
        <v>149</v>
      </c>
      <c r="D43" s="385"/>
      <c r="E43" s="515">
        <f>SUM(E42,)</f>
        <v>8928</v>
      </c>
      <c r="F43" s="663">
        <f t="shared" ref="F43:G43" si="8">SUM(F42,)</f>
        <v>0</v>
      </c>
      <c r="G43" s="515">
        <f t="shared" si="8"/>
        <v>8928</v>
      </c>
      <c r="H43" s="790"/>
      <c r="I43" s="231"/>
      <c r="J43" s="231"/>
      <c r="K43" s="231"/>
      <c r="L43" s="231"/>
      <c r="M43" s="231"/>
      <c r="N43" s="231"/>
      <c r="O43" s="231"/>
      <c r="P43" s="231"/>
      <c r="Q43" s="231"/>
      <c r="R43" s="231"/>
      <c r="S43" s="231"/>
      <c r="T43" s="231"/>
      <c r="U43" s="231"/>
      <c r="V43" s="231"/>
      <c r="W43" s="231"/>
      <c r="X43" s="231"/>
      <c r="Y43" s="231"/>
    </row>
    <row r="44" spans="1:30" s="280" customFormat="1" ht="10.199999999999999" customHeight="1">
      <c r="A44" s="508"/>
      <c r="B44" s="514"/>
      <c r="C44" s="449"/>
      <c r="D44" s="504"/>
      <c r="E44" s="504"/>
      <c r="F44" s="657"/>
      <c r="G44" s="445"/>
      <c r="H44" s="654"/>
      <c r="I44" s="231"/>
      <c r="J44" s="231"/>
      <c r="K44" s="231"/>
      <c r="L44" s="231"/>
      <c r="M44" s="231"/>
      <c r="N44" s="231"/>
      <c r="O44" s="231"/>
      <c r="P44" s="231"/>
      <c r="Q44" s="231"/>
      <c r="R44" s="231"/>
      <c r="S44" s="231"/>
      <c r="T44" s="231"/>
      <c r="U44" s="231"/>
      <c r="V44" s="231"/>
      <c r="W44" s="231"/>
      <c r="X44" s="231"/>
      <c r="Y44" s="231"/>
    </row>
    <row r="45" spans="1:30" s="280" customFormat="1" ht="15.6" customHeight="1">
      <c r="A45" s="508"/>
      <c r="B45" s="500">
        <v>1.1020000000000001</v>
      </c>
      <c r="C45" s="476" t="s">
        <v>312</v>
      </c>
      <c r="D45" s="665"/>
      <c r="E45" s="513"/>
      <c r="F45" s="662"/>
      <c r="G45" s="513"/>
      <c r="H45" s="794"/>
      <c r="I45" s="231"/>
      <c r="J45" s="231"/>
      <c r="K45" s="231"/>
      <c r="L45" s="231"/>
      <c r="M45" s="231"/>
      <c r="N45" s="231"/>
      <c r="O45" s="231"/>
      <c r="P45" s="231"/>
      <c r="Q45" s="231"/>
      <c r="R45" s="231"/>
      <c r="S45" s="231"/>
      <c r="T45" s="231"/>
      <c r="U45" s="231"/>
      <c r="V45" s="231"/>
      <c r="W45" s="231"/>
      <c r="X45" s="231"/>
      <c r="Y45" s="231"/>
    </row>
    <row r="46" spans="1:30" s="280" customFormat="1" ht="13.95" customHeight="1">
      <c r="A46" s="508"/>
      <c r="B46" s="509">
        <v>61</v>
      </c>
      <c r="C46" s="475" t="s">
        <v>81</v>
      </c>
      <c r="D46" s="665"/>
      <c r="E46" s="513"/>
      <c r="F46" s="662"/>
      <c r="G46" s="513"/>
      <c r="H46" s="794"/>
      <c r="I46" s="231"/>
      <c r="J46" s="231"/>
      <c r="K46" s="231"/>
      <c r="L46" s="231"/>
      <c r="M46" s="231"/>
      <c r="N46" s="231"/>
      <c r="O46" s="231"/>
      <c r="P46" s="231"/>
      <c r="Q46" s="231"/>
      <c r="R46" s="231"/>
      <c r="S46" s="231"/>
      <c r="T46" s="231"/>
      <c r="U46" s="231"/>
      <c r="V46" s="231"/>
      <c r="W46" s="231"/>
      <c r="X46" s="231"/>
      <c r="Y46" s="231"/>
    </row>
    <row r="47" spans="1:30" s="280" customFormat="1" ht="26.25" customHeight="1">
      <c r="A47" s="508"/>
      <c r="B47" s="510" t="s">
        <v>307</v>
      </c>
      <c r="C47" s="475" t="s">
        <v>320</v>
      </c>
      <c r="D47" s="357"/>
      <c r="E47" s="356">
        <v>150000</v>
      </c>
      <c r="F47" s="658">
        <v>0</v>
      </c>
      <c r="G47" s="356">
        <f>SUM(E47:F47)</f>
        <v>150000</v>
      </c>
      <c r="H47" s="795" t="s">
        <v>366</v>
      </c>
      <c r="I47" s="494" t="s">
        <v>164</v>
      </c>
      <c r="J47" s="494" t="s">
        <v>161</v>
      </c>
      <c r="K47" s="512" t="s">
        <v>321</v>
      </c>
      <c r="L47" s="494">
        <v>100</v>
      </c>
      <c r="M47" s="511">
        <v>4011002023</v>
      </c>
      <c r="N47" s="231"/>
      <c r="O47" s="231"/>
      <c r="P47" s="231"/>
      <c r="Q47" s="231"/>
      <c r="R47" s="231"/>
      <c r="S47" s="231" t="s">
        <v>152</v>
      </c>
      <c r="T47" s="231" t="s">
        <v>152</v>
      </c>
      <c r="U47" s="231" t="s">
        <v>152</v>
      </c>
      <c r="V47" s="231" t="s">
        <v>152</v>
      </c>
      <c r="W47" s="231" t="s">
        <v>152</v>
      </c>
      <c r="X47" s="231" t="s">
        <v>152</v>
      </c>
      <c r="Y47" s="231" t="s">
        <v>152</v>
      </c>
      <c r="Z47" s="280" t="s">
        <v>152</v>
      </c>
      <c r="AA47" s="280" t="s">
        <v>152</v>
      </c>
      <c r="AB47" s="280" t="s">
        <v>152</v>
      </c>
    </row>
    <row r="48" spans="1:30" s="280" customFormat="1" ht="14.1" customHeight="1">
      <c r="A48" s="508" t="s">
        <v>90</v>
      </c>
      <c r="B48" s="509">
        <v>61</v>
      </c>
      <c r="C48" s="475" t="s">
        <v>81</v>
      </c>
      <c r="D48" s="357"/>
      <c r="E48" s="354">
        <f>SUM(E47:E47)</f>
        <v>150000</v>
      </c>
      <c r="F48" s="661">
        <f>SUM(F47:F47)</f>
        <v>0</v>
      </c>
      <c r="G48" s="354">
        <f>SUM(G47:G47)</f>
        <v>150000</v>
      </c>
      <c r="H48" s="655"/>
      <c r="I48" s="231"/>
      <c r="J48" s="231"/>
      <c r="K48" s="231"/>
      <c r="L48" s="231"/>
      <c r="M48" s="231"/>
      <c r="N48" s="231"/>
      <c r="O48" s="231"/>
      <c r="P48" s="231"/>
      <c r="Q48" s="231"/>
      <c r="R48" s="231"/>
      <c r="S48" s="231"/>
      <c r="T48" s="231"/>
      <c r="U48" s="231"/>
      <c r="V48" s="231"/>
      <c r="W48" s="231"/>
      <c r="X48" s="231"/>
      <c r="Y48" s="231"/>
    </row>
    <row r="49" spans="1:30" s="280" customFormat="1" ht="14.1" customHeight="1">
      <c r="A49" s="508" t="s">
        <v>90</v>
      </c>
      <c r="B49" s="500">
        <v>1.1020000000000001</v>
      </c>
      <c r="C49" s="476" t="s">
        <v>312</v>
      </c>
      <c r="D49" s="357"/>
      <c r="E49" s="354">
        <f>E48</f>
        <v>150000</v>
      </c>
      <c r="F49" s="661">
        <f t="shared" ref="F49:G49" si="9">F48</f>
        <v>0</v>
      </c>
      <c r="G49" s="354">
        <f t="shared" si="9"/>
        <v>150000</v>
      </c>
      <c r="H49" s="655"/>
      <c r="I49" s="231"/>
      <c r="J49" s="231"/>
      <c r="K49" s="231"/>
      <c r="L49" s="231"/>
      <c r="M49" s="231"/>
      <c r="N49" s="231"/>
      <c r="O49" s="231"/>
      <c r="P49" s="231"/>
      <c r="Q49" s="231"/>
      <c r="R49" s="231"/>
      <c r="S49" s="231"/>
      <c r="T49" s="231"/>
      <c r="U49" s="231"/>
      <c r="V49" s="231"/>
      <c r="W49" s="231"/>
      <c r="X49" s="231"/>
      <c r="Y49" s="231"/>
    </row>
    <row r="50" spans="1:30">
      <c r="A50" s="508" t="s">
        <v>90</v>
      </c>
      <c r="B50" s="666">
        <v>1</v>
      </c>
      <c r="C50" s="475" t="s">
        <v>145</v>
      </c>
      <c r="D50" s="357"/>
      <c r="E50" s="351">
        <f>E49+E43</f>
        <v>158928</v>
      </c>
      <c r="F50" s="664">
        <f>F49+F43</f>
        <v>0</v>
      </c>
      <c r="G50" s="351">
        <f>G49+G43</f>
        <v>158928</v>
      </c>
      <c r="H50" s="656"/>
      <c r="I50" s="229"/>
      <c r="J50" s="229"/>
      <c r="K50" s="229"/>
      <c r="L50" s="229"/>
      <c r="M50" s="229"/>
      <c r="R50" s="229"/>
      <c r="Z50" s="281"/>
      <c r="AA50" s="281"/>
      <c r="AB50" s="281"/>
      <c r="AC50" s="281"/>
      <c r="AD50" s="281"/>
    </row>
    <row r="51" spans="1:30" s="280" customFormat="1">
      <c r="A51" s="507" t="s">
        <v>90</v>
      </c>
      <c r="B51" s="506">
        <v>5452</v>
      </c>
      <c r="C51" s="442" t="s">
        <v>53</v>
      </c>
      <c r="D51" s="359"/>
      <c r="E51" s="354">
        <f t="shared" ref="E51:G52" si="10">E50</f>
        <v>158928</v>
      </c>
      <c r="F51" s="661">
        <f t="shared" si="10"/>
        <v>0</v>
      </c>
      <c r="G51" s="354">
        <f t="shared" si="10"/>
        <v>158928</v>
      </c>
      <c r="H51" s="655"/>
      <c r="I51" s="231"/>
      <c r="J51" s="231"/>
      <c r="K51" s="231"/>
      <c r="L51" s="231"/>
      <c r="M51" s="231"/>
      <c r="N51" s="231"/>
      <c r="O51" s="231"/>
      <c r="P51" s="231"/>
      <c r="Q51" s="231"/>
      <c r="R51" s="231"/>
      <c r="S51" s="231"/>
      <c r="T51" s="231"/>
      <c r="U51" s="231"/>
      <c r="V51" s="231"/>
      <c r="W51" s="231"/>
      <c r="X51" s="231"/>
      <c r="Y51" s="231"/>
    </row>
    <row r="52" spans="1:30" s="280" customFormat="1">
      <c r="A52" s="384" t="s">
        <v>90</v>
      </c>
      <c r="B52" s="384"/>
      <c r="C52" s="451" t="s">
        <v>36</v>
      </c>
      <c r="D52" s="357"/>
      <c r="E52" s="356">
        <f t="shared" si="10"/>
        <v>158928</v>
      </c>
      <c r="F52" s="658">
        <f t="shared" si="10"/>
        <v>0</v>
      </c>
      <c r="G52" s="356">
        <f t="shared" si="10"/>
        <v>158928</v>
      </c>
      <c r="H52" s="655"/>
      <c r="I52" s="231"/>
      <c r="J52" s="231"/>
      <c r="K52" s="231"/>
      <c r="L52" s="231"/>
      <c r="M52" s="231"/>
      <c r="N52" s="231"/>
      <c r="O52" s="231"/>
      <c r="P52" s="231"/>
      <c r="Q52" s="231"/>
      <c r="R52" s="231"/>
      <c r="S52" s="231"/>
      <c r="T52" s="231"/>
      <c r="U52" s="231"/>
      <c r="V52" s="231"/>
      <c r="W52" s="231"/>
      <c r="X52" s="231"/>
      <c r="Y52" s="231"/>
    </row>
    <row r="53" spans="1:30">
      <c r="A53" s="384" t="s">
        <v>90</v>
      </c>
      <c r="B53" s="384"/>
      <c r="C53" s="451" t="s">
        <v>91</v>
      </c>
      <c r="D53" s="446"/>
      <c r="E53" s="354">
        <f>E52+E32</f>
        <v>168828</v>
      </c>
      <c r="F53" s="661">
        <f>F52+F32</f>
        <v>0</v>
      </c>
      <c r="G53" s="446">
        <f>G52+G32</f>
        <v>168828</v>
      </c>
      <c r="H53" s="654"/>
      <c r="I53" s="229"/>
      <c r="J53" s="229"/>
      <c r="K53" s="229"/>
      <c r="L53" s="229"/>
      <c r="M53" s="229"/>
      <c r="R53" s="229"/>
      <c r="Z53" s="281"/>
      <c r="AA53" s="281"/>
      <c r="AB53" s="281"/>
      <c r="AC53" s="281"/>
      <c r="AD53" s="281"/>
    </row>
    <row r="54" spans="1:30">
      <c r="A54" s="776" t="s">
        <v>374</v>
      </c>
      <c r="B54" s="776"/>
      <c r="C54" s="776"/>
      <c r="D54" s="776"/>
      <c r="E54" s="776"/>
      <c r="F54" s="776"/>
      <c r="G54" s="776"/>
      <c r="H54" s="652"/>
      <c r="I54" s="499"/>
      <c r="J54" s="499"/>
      <c r="K54" s="499"/>
      <c r="L54" s="499"/>
      <c r="M54" s="499"/>
      <c r="N54" s="230"/>
      <c r="R54" s="229"/>
    </row>
    <row r="55" spans="1:30" ht="15.6" customHeight="1">
      <c r="A55" s="2224" t="s">
        <v>333</v>
      </c>
      <c r="B55" s="2224"/>
      <c r="C55" s="2224"/>
      <c r="D55" s="499"/>
      <c r="E55" s="499"/>
      <c r="F55" s="499"/>
      <c r="G55" s="499"/>
      <c r="H55" s="652"/>
      <c r="I55" s="504"/>
      <c r="J55" s="499"/>
      <c r="K55" s="499"/>
      <c r="L55" s="499"/>
      <c r="M55" s="499"/>
      <c r="N55" s="230"/>
      <c r="R55" s="229"/>
      <c r="W55" s="281"/>
      <c r="X55" s="281"/>
      <c r="Y55" s="281"/>
      <c r="Z55" s="281"/>
      <c r="AA55" s="281"/>
      <c r="AB55" s="281"/>
      <c r="AC55" s="281"/>
      <c r="AD55" s="281"/>
    </row>
    <row r="56" spans="1:30">
      <c r="A56" s="645" t="s">
        <v>361</v>
      </c>
      <c r="B56" s="667" t="s">
        <v>372</v>
      </c>
      <c r="C56" s="646"/>
      <c r="D56" s="499"/>
      <c r="E56" s="499"/>
      <c r="F56" s="499"/>
      <c r="G56" s="499"/>
      <c r="H56" s="652"/>
      <c r="I56" s="504"/>
      <c r="J56" s="499"/>
      <c r="K56" s="499"/>
      <c r="L56" s="499"/>
      <c r="M56" s="499"/>
      <c r="N56" s="230"/>
      <c r="R56" s="229"/>
      <c r="W56" s="281"/>
      <c r="X56" s="281"/>
      <c r="Y56" s="281"/>
      <c r="Z56" s="281"/>
      <c r="AA56" s="281"/>
      <c r="AB56" s="281"/>
      <c r="AC56" s="281"/>
      <c r="AD56" s="281"/>
    </row>
    <row r="57" spans="1:30" ht="14.4" customHeight="1">
      <c r="A57" s="645" t="s">
        <v>362</v>
      </c>
      <c r="B57" s="2224" t="s">
        <v>352</v>
      </c>
      <c r="C57" s="2224"/>
      <c r="D57" s="2224"/>
      <c r="E57" s="2224"/>
      <c r="F57" s="2224"/>
      <c r="G57" s="2224"/>
      <c r="H57" s="652"/>
      <c r="I57" s="504"/>
      <c r="J57" s="499"/>
      <c r="K57" s="499"/>
      <c r="L57" s="499"/>
      <c r="M57" s="499"/>
      <c r="N57" s="230"/>
      <c r="R57" s="229"/>
      <c r="W57" s="281"/>
      <c r="X57" s="281"/>
      <c r="Y57" s="281"/>
      <c r="Z57" s="281"/>
      <c r="AA57" s="281"/>
      <c r="AB57" s="281"/>
      <c r="AC57" s="281"/>
      <c r="AD57" s="281"/>
    </row>
    <row r="58" spans="1:30" ht="14.4" customHeight="1">
      <c r="A58" s="668" t="s">
        <v>337</v>
      </c>
      <c r="B58" s="2239" t="s">
        <v>344</v>
      </c>
      <c r="C58" s="2239"/>
      <c r="D58" s="2239"/>
      <c r="E58" s="2239"/>
      <c r="F58" s="2239"/>
      <c r="G58" s="2239"/>
      <c r="H58" s="2239"/>
      <c r="I58" s="499"/>
      <c r="J58" s="499"/>
      <c r="K58" s="499"/>
      <c r="L58" s="499"/>
      <c r="M58" s="499"/>
      <c r="N58" s="230"/>
      <c r="R58" s="229"/>
      <c r="W58" s="281"/>
      <c r="X58" s="281"/>
      <c r="Y58" s="281"/>
      <c r="Z58" s="281"/>
      <c r="AA58" s="281"/>
      <c r="AB58" s="281"/>
      <c r="AC58" s="281"/>
      <c r="AD58" s="281"/>
    </row>
    <row r="59" spans="1:30">
      <c r="A59" s="668" t="s">
        <v>363</v>
      </c>
      <c r="B59" s="669" t="s">
        <v>365</v>
      </c>
      <c r="C59" s="648"/>
      <c r="D59" s="648"/>
      <c r="E59" s="648"/>
      <c r="F59" s="648"/>
      <c r="G59" s="648"/>
      <c r="H59" s="668"/>
      <c r="I59" s="499"/>
      <c r="J59" s="499"/>
      <c r="K59" s="499"/>
      <c r="L59" s="499"/>
      <c r="M59" s="499"/>
      <c r="N59" s="230"/>
      <c r="R59" s="229"/>
      <c r="W59" s="281"/>
      <c r="X59" s="281"/>
      <c r="Y59" s="281"/>
      <c r="Z59" s="281"/>
      <c r="AA59" s="281"/>
      <c r="AB59" s="281"/>
      <c r="AC59" s="281"/>
      <c r="AD59" s="281"/>
    </row>
    <row r="60" spans="1:30">
      <c r="A60" s="668" t="s">
        <v>364</v>
      </c>
      <c r="B60" s="669" t="s">
        <v>376</v>
      </c>
      <c r="C60" s="648"/>
      <c r="D60" s="648"/>
      <c r="E60" s="648"/>
      <c r="F60" s="648"/>
      <c r="G60" s="648"/>
      <c r="H60" s="668"/>
      <c r="I60" s="499"/>
      <c r="J60" s="499"/>
      <c r="K60" s="499"/>
      <c r="L60" s="499"/>
      <c r="M60" s="499"/>
      <c r="N60" s="230"/>
      <c r="R60" s="229"/>
      <c r="W60" s="281"/>
      <c r="X60" s="281"/>
      <c r="Y60" s="281"/>
      <c r="Z60" s="281"/>
      <c r="AA60" s="281"/>
      <c r="AB60" s="281"/>
      <c r="AC60" s="281"/>
      <c r="AD60" s="281"/>
    </row>
    <row r="61" spans="1:30" ht="15" customHeight="1">
      <c r="A61" s="668" t="s">
        <v>366</v>
      </c>
      <c r="B61" s="669" t="s">
        <v>367</v>
      </c>
      <c r="C61" s="648"/>
      <c r="D61" s="648"/>
      <c r="E61" s="648"/>
      <c r="F61" s="648"/>
      <c r="G61" s="648"/>
      <c r="H61" s="668"/>
      <c r="I61" s="499"/>
      <c r="J61" s="499"/>
      <c r="K61" s="499"/>
      <c r="L61" s="499"/>
      <c r="M61" s="499"/>
      <c r="N61" s="230"/>
      <c r="R61" s="229"/>
      <c r="W61" s="281"/>
      <c r="X61" s="281"/>
      <c r="Y61" s="281"/>
      <c r="Z61" s="281"/>
      <c r="AA61" s="281"/>
      <c r="AB61" s="281"/>
      <c r="AC61" s="281"/>
      <c r="AD61" s="281"/>
    </row>
    <row r="62" spans="1:30">
      <c r="A62" s="503"/>
      <c r="B62" s="502"/>
      <c r="C62" s="501"/>
      <c r="D62" s="233" t="s">
        <v>100</v>
      </c>
      <c r="E62" s="234" t="s">
        <v>101</v>
      </c>
      <c r="F62" s="233" t="s">
        <v>93</v>
      </c>
      <c r="G62" s="234" t="s">
        <v>167</v>
      </c>
      <c r="H62" s="623"/>
      <c r="I62" s="499"/>
      <c r="J62" s="499"/>
      <c r="K62" s="499"/>
      <c r="L62" s="499"/>
      <c r="M62" s="499"/>
      <c r="N62" s="230"/>
      <c r="R62" s="229"/>
      <c r="W62" s="281"/>
      <c r="X62" s="281"/>
      <c r="Y62" s="281"/>
      <c r="Z62" s="281"/>
      <c r="AA62" s="281"/>
      <c r="AB62" s="281"/>
      <c r="AC62" s="281"/>
      <c r="AD62" s="281"/>
    </row>
    <row r="63" spans="1:30">
      <c r="A63" s="503"/>
      <c r="B63" s="502"/>
      <c r="C63" s="501"/>
      <c r="D63" s="499">
        <f>E47+E25+E21+E22+E26+E27</f>
        <v>156600</v>
      </c>
      <c r="E63" s="499">
        <f>E42+E24+E23</f>
        <v>12228</v>
      </c>
      <c r="F63" s="499"/>
      <c r="G63" s="499">
        <f>F63+E63+D63</f>
        <v>168828</v>
      </c>
      <c r="H63" s="652"/>
      <c r="I63" s="499"/>
      <c r="J63" s="499"/>
      <c r="K63" s="499"/>
      <c r="L63" s="499"/>
      <c r="M63" s="499"/>
      <c r="N63" s="230"/>
      <c r="R63" s="229"/>
      <c r="W63" s="281"/>
      <c r="X63" s="281"/>
      <c r="Y63" s="281"/>
      <c r="Z63" s="281"/>
      <c r="AA63" s="281"/>
      <c r="AB63" s="281"/>
      <c r="AC63" s="281"/>
      <c r="AD63" s="281"/>
    </row>
    <row r="64" spans="1:30">
      <c r="A64" s="503"/>
      <c r="B64" s="502"/>
      <c r="C64" s="501"/>
      <c r="D64" s="499"/>
      <c r="E64" s="499"/>
      <c r="F64" s="499"/>
      <c r="G64" s="499"/>
      <c r="H64" s="652"/>
      <c r="I64" s="499"/>
      <c r="J64" s="499"/>
      <c r="K64" s="499"/>
      <c r="L64" s="499"/>
      <c r="M64" s="499"/>
      <c r="N64" s="230"/>
      <c r="R64" s="229"/>
      <c r="W64" s="281"/>
      <c r="X64" s="281"/>
      <c r="Y64" s="281"/>
      <c r="Z64" s="281"/>
      <c r="AA64" s="281"/>
      <c r="AB64" s="281"/>
      <c r="AC64" s="281"/>
      <c r="AD64" s="281"/>
    </row>
    <row r="65" spans="1:30">
      <c r="A65" s="503"/>
      <c r="B65" s="502"/>
      <c r="C65" s="501"/>
      <c r="D65" s="499"/>
      <c r="E65" s="499"/>
      <c r="F65" s="499"/>
      <c r="G65" s="499"/>
      <c r="H65" s="652"/>
      <c r="I65" s="499"/>
      <c r="J65" s="499"/>
      <c r="K65" s="499"/>
      <c r="L65" s="499"/>
      <c r="M65" s="499"/>
      <c r="N65" s="230"/>
      <c r="R65" s="229"/>
      <c r="W65" s="281"/>
      <c r="X65" s="281"/>
      <c r="Y65" s="281"/>
      <c r="Z65" s="281"/>
      <c r="AA65" s="281"/>
      <c r="AB65" s="281"/>
      <c r="AC65" s="281"/>
      <c r="AD65" s="281"/>
    </row>
    <row r="66" spans="1:30">
      <c r="A66" s="503"/>
      <c r="B66" s="502"/>
      <c r="C66" s="501"/>
      <c r="D66" s="499"/>
      <c r="E66" s="499"/>
      <c r="F66" s="499"/>
      <c r="G66" s="499"/>
      <c r="H66" s="652"/>
      <c r="I66" s="499"/>
      <c r="J66" s="499"/>
      <c r="K66" s="499"/>
      <c r="L66" s="499"/>
      <c r="M66" s="499"/>
      <c r="N66" s="230"/>
      <c r="R66" s="229"/>
      <c r="W66" s="281"/>
      <c r="X66" s="281"/>
      <c r="Y66" s="281"/>
      <c r="Z66" s="281"/>
      <c r="AA66" s="281"/>
      <c r="AB66" s="281"/>
      <c r="AC66" s="281"/>
      <c r="AD66" s="281"/>
    </row>
    <row r="67" spans="1:30">
      <c r="A67" s="503"/>
      <c r="B67" s="502"/>
      <c r="C67" s="501"/>
      <c r="D67" s="499"/>
      <c r="E67" s="499"/>
      <c r="F67" s="499"/>
      <c r="G67" s="499"/>
      <c r="H67" s="652"/>
      <c r="I67" s="499"/>
      <c r="J67" s="499"/>
      <c r="K67" s="499"/>
      <c r="L67" s="499"/>
      <c r="M67" s="499"/>
      <c r="N67" s="230"/>
      <c r="R67" s="229"/>
      <c r="W67" s="281"/>
      <c r="X67" s="281"/>
      <c r="Y67" s="281"/>
      <c r="Z67" s="281"/>
      <c r="AA67" s="281"/>
      <c r="AB67" s="281"/>
      <c r="AC67" s="281"/>
      <c r="AD67" s="281"/>
    </row>
    <row r="68" spans="1:30">
      <c r="A68" s="380"/>
      <c r="B68" s="500"/>
      <c r="C68" s="483"/>
      <c r="D68" s="499"/>
      <c r="E68" s="499"/>
      <c r="F68" s="499"/>
      <c r="G68" s="499"/>
      <c r="H68" s="652"/>
      <c r="I68" s="499"/>
      <c r="J68" s="499"/>
      <c r="K68" s="499"/>
      <c r="L68" s="499"/>
      <c r="M68" s="499"/>
      <c r="N68" s="230"/>
      <c r="R68" s="229"/>
      <c r="W68" s="281"/>
      <c r="X68" s="281"/>
      <c r="Y68" s="281"/>
      <c r="Z68" s="281"/>
      <c r="AA68" s="281"/>
      <c r="AB68" s="281"/>
      <c r="AC68" s="281"/>
      <c r="AD68" s="281"/>
    </row>
    <row r="69" spans="1:30">
      <c r="A69" s="380"/>
      <c r="B69" s="380"/>
      <c r="C69" s="604"/>
      <c r="D69" s="499"/>
      <c r="E69" s="499"/>
      <c r="F69" s="499"/>
      <c r="G69" s="499"/>
      <c r="H69" s="652"/>
      <c r="I69" s="499"/>
      <c r="J69" s="499"/>
      <c r="K69" s="499"/>
      <c r="L69" s="499"/>
      <c r="M69" s="499"/>
      <c r="N69" s="230"/>
      <c r="W69" s="281"/>
      <c r="X69" s="281"/>
      <c r="Y69" s="281"/>
      <c r="Z69" s="281"/>
      <c r="AA69" s="281"/>
      <c r="AB69" s="281"/>
      <c r="AC69" s="281"/>
      <c r="AD69" s="281"/>
    </row>
    <row r="70" spans="1:30">
      <c r="A70" s="380"/>
      <c r="B70" s="380"/>
      <c r="C70" s="604"/>
      <c r="D70" s="366"/>
      <c r="E70" s="366"/>
      <c r="F70" s="366"/>
      <c r="G70" s="366"/>
      <c r="H70" s="366"/>
      <c r="I70" s="366"/>
      <c r="J70" s="366"/>
      <c r="K70" s="387"/>
      <c r="L70" s="387"/>
      <c r="M70" s="387"/>
      <c r="N70" s="230"/>
      <c r="W70" s="281"/>
      <c r="X70" s="281"/>
      <c r="Y70" s="281"/>
      <c r="Z70" s="281"/>
      <c r="AA70" s="281"/>
      <c r="AB70" s="281"/>
      <c r="AC70" s="281"/>
      <c r="AD70" s="281"/>
    </row>
    <row r="71" spans="1:30">
      <c r="A71" s="380"/>
      <c r="B71" s="380"/>
      <c r="C71" s="604"/>
      <c r="D71" s="602"/>
      <c r="E71" s="602"/>
      <c r="F71" s="602"/>
      <c r="G71" s="602"/>
      <c r="H71" s="796"/>
      <c r="I71" s="602"/>
      <c r="J71" s="602"/>
      <c r="K71" s="387"/>
      <c r="L71" s="387"/>
      <c r="M71" s="387"/>
      <c r="N71" s="230"/>
      <c r="W71" s="281"/>
      <c r="X71" s="281"/>
      <c r="Y71" s="281"/>
      <c r="Z71" s="281"/>
      <c r="AA71" s="281"/>
      <c r="AB71" s="281"/>
      <c r="AC71" s="281"/>
      <c r="AD71" s="281"/>
    </row>
    <row r="72" spans="1:30">
      <c r="A72" s="380"/>
      <c r="B72" s="380"/>
      <c r="C72" s="605"/>
      <c r="D72" s="603"/>
      <c r="E72" s="603"/>
      <c r="F72" s="603"/>
      <c r="G72" s="603"/>
      <c r="H72" s="796"/>
      <c r="I72" s="603"/>
      <c r="J72" s="603"/>
      <c r="K72" s="387"/>
      <c r="L72" s="387"/>
      <c r="M72" s="387"/>
      <c r="N72" s="230"/>
      <c r="W72" s="281"/>
      <c r="X72" s="281"/>
      <c r="Y72" s="281"/>
      <c r="Z72" s="281"/>
      <c r="AA72" s="281"/>
      <c r="AB72" s="281"/>
      <c r="AC72" s="281"/>
      <c r="AD72" s="281"/>
    </row>
    <row r="73" spans="1:30">
      <c r="A73" s="380"/>
      <c r="B73" s="380"/>
      <c r="C73" s="604"/>
      <c r="D73" s="387"/>
      <c r="E73" s="387"/>
      <c r="F73" s="387"/>
      <c r="G73" s="387"/>
      <c r="H73" s="652"/>
      <c r="I73" s="387"/>
      <c r="J73" s="387"/>
      <c r="K73" s="387"/>
      <c r="L73" s="387"/>
      <c r="M73" s="387"/>
      <c r="N73" s="230"/>
      <c r="V73" s="498"/>
      <c r="W73" s="281"/>
      <c r="X73" s="281"/>
      <c r="Y73" s="281"/>
      <c r="Z73" s="281"/>
      <c r="AA73" s="281"/>
      <c r="AB73" s="281"/>
      <c r="AC73" s="281"/>
      <c r="AD73" s="281"/>
    </row>
    <row r="74" spans="1:30">
      <c r="A74" s="380"/>
      <c r="B74" s="380"/>
      <c r="C74" s="605"/>
      <c r="D74" s="387"/>
      <c r="E74" s="387"/>
      <c r="F74" s="387"/>
      <c r="G74" s="387"/>
      <c r="H74" s="652"/>
      <c r="I74" s="387"/>
      <c r="J74" s="387"/>
      <c r="K74" s="387"/>
      <c r="L74" s="387"/>
      <c r="M74" s="387"/>
      <c r="N74" s="230"/>
      <c r="Q74" s="378"/>
      <c r="W74" s="281"/>
      <c r="X74" s="281"/>
      <c r="Y74" s="281"/>
      <c r="Z74" s="281"/>
      <c r="AA74" s="281"/>
      <c r="AB74" s="281"/>
      <c r="AC74" s="281"/>
      <c r="AD74" s="281"/>
    </row>
    <row r="75" spans="1:30">
      <c r="A75" s="380"/>
      <c r="B75" s="380"/>
      <c r="C75" s="605"/>
      <c r="D75" s="387"/>
      <c r="E75" s="387"/>
      <c r="F75" s="387"/>
      <c r="G75" s="387"/>
      <c r="H75" s="652"/>
      <c r="I75" s="387"/>
      <c r="J75" s="387"/>
      <c r="K75" s="387"/>
      <c r="L75" s="387"/>
      <c r="M75" s="387"/>
      <c r="N75" s="230"/>
      <c r="Q75" s="378"/>
      <c r="W75" s="281"/>
      <c r="X75" s="281"/>
      <c r="Y75" s="281"/>
      <c r="Z75" s="281"/>
      <c r="AA75" s="281"/>
      <c r="AB75" s="281"/>
      <c r="AC75" s="281"/>
      <c r="AD75" s="281"/>
    </row>
    <row r="76" spans="1:30">
      <c r="A76" s="450"/>
      <c r="B76" s="380"/>
      <c r="C76" s="605"/>
      <c r="D76" s="387"/>
      <c r="E76" s="387"/>
      <c r="F76" s="387"/>
      <c r="G76" s="387"/>
      <c r="H76" s="652"/>
      <c r="I76" s="387"/>
      <c r="J76" s="387"/>
      <c r="K76" s="387"/>
      <c r="L76" s="387"/>
      <c r="M76" s="387"/>
      <c r="N76" s="450"/>
      <c r="O76" s="281"/>
      <c r="P76" s="281"/>
      <c r="Q76" s="281"/>
      <c r="R76" s="281"/>
      <c r="S76" s="281"/>
      <c r="T76" s="281"/>
      <c r="U76" s="281"/>
      <c r="V76" s="281"/>
      <c r="W76" s="281"/>
      <c r="X76" s="281"/>
      <c r="Y76" s="281"/>
      <c r="Z76" s="281"/>
      <c r="AA76" s="281"/>
      <c r="AB76" s="281"/>
      <c r="AC76" s="281"/>
      <c r="AD76" s="281"/>
    </row>
    <row r="77" spans="1:30">
      <c r="A77" s="450"/>
      <c r="B77" s="380"/>
      <c r="C77" s="605"/>
      <c r="D77" s="387"/>
      <c r="E77" s="387"/>
      <c r="F77" s="387"/>
      <c r="G77" s="387"/>
      <c r="H77" s="652"/>
      <c r="I77" s="387"/>
      <c r="J77" s="387"/>
      <c r="K77" s="387"/>
      <c r="L77" s="387"/>
      <c r="M77" s="387"/>
      <c r="N77" s="450"/>
      <c r="O77" s="281"/>
      <c r="P77" s="281"/>
      <c r="Q77" s="281"/>
      <c r="R77" s="281"/>
      <c r="S77" s="281"/>
      <c r="T77" s="281"/>
      <c r="U77" s="281"/>
      <c r="V77" s="281"/>
      <c r="W77" s="281"/>
      <c r="X77" s="281"/>
      <c r="Y77" s="281"/>
      <c r="Z77" s="281"/>
      <c r="AA77" s="281"/>
      <c r="AB77" s="281"/>
      <c r="AC77" s="281"/>
      <c r="AD77" s="281"/>
    </row>
    <row r="78" spans="1:30">
      <c r="A78" s="450"/>
      <c r="B78" s="380"/>
      <c r="C78" s="605"/>
      <c r="D78" s="387"/>
      <c r="E78" s="387"/>
      <c r="F78" s="387"/>
      <c r="G78" s="387"/>
      <c r="H78" s="652"/>
      <c r="I78" s="387"/>
      <c r="J78" s="387"/>
      <c r="K78" s="387"/>
      <c r="L78" s="387"/>
      <c r="M78" s="387"/>
      <c r="N78" s="450"/>
      <c r="O78" s="281"/>
      <c r="P78" s="281"/>
      <c r="Q78" s="281"/>
      <c r="R78" s="281"/>
      <c r="S78" s="281"/>
      <c r="T78" s="281"/>
      <c r="U78" s="281"/>
      <c r="V78" s="281"/>
      <c r="W78" s="281"/>
      <c r="X78" s="281"/>
      <c r="Y78" s="281"/>
      <c r="Z78" s="281"/>
      <c r="AA78" s="281"/>
      <c r="AB78" s="281"/>
      <c r="AC78" s="281"/>
      <c r="AD78" s="281"/>
    </row>
    <row r="79" spans="1:30">
      <c r="A79" s="450"/>
      <c r="B79" s="380"/>
      <c r="C79" s="605"/>
      <c r="D79" s="387"/>
      <c r="E79" s="387"/>
      <c r="F79" s="387"/>
      <c r="G79" s="387"/>
      <c r="H79" s="652"/>
      <c r="I79" s="387"/>
      <c r="J79" s="387"/>
      <c r="K79" s="387"/>
      <c r="L79" s="387"/>
      <c r="M79" s="387"/>
      <c r="N79" s="450"/>
      <c r="O79" s="281"/>
      <c r="P79" s="281"/>
      <c r="Q79" s="281"/>
      <c r="R79" s="281"/>
      <c r="S79" s="281"/>
      <c r="T79" s="281"/>
      <c r="U79" s="281"/>
      <c r="V79" s="281"/>
      <c r="W79" s="281"/>
      <c r="X79" s="281"/>
      <c r="Y79" s="281"/>
      <c r="Z79" s="281"/>
      <c r="AA79" s="281"/>
      <c r="AB79" s="281"/>
      <c r="AC79" s="281"/>
      <c r="AD79" s="281"/>
    </row>
    <row r="80" spans="1:30">
      <c r="A80" s="450"/>
      <c r="B80" s="380"/>
      <c r="C80" s="604"/>
      <c r="D80" s="387"/>
      <c r="E80" s="387"/>
      <c r="F80" s="387"/>
      <c r="G80" s="387"/>
      <c r="H80" s="652"/>
      <c r="I80" s="387"/>
      <c r="J80" s="387"/>
      <c r="K80" s="387"/>
      <c r="L80" s="387"/>
      <c r="M80" s="387"/>
      <c r="N80" s="450"/>
      <c r="O80" s="281"/>
      <c r="P80" s="281"/>
      <c r="Q80" s="281"/>
      <c r="R80" s="281"/>
      <c r="S80" s="281"/>
      <c r="T80" s="281"/>
      <c r="U80" s="281"/>
      <c r="V80" s="281"/>
      <c r="W80" s="281"/>
      <c r="X80" s="281"/>
      <c r="Y80" s="281"/>
      <c r="Z80" s="281"/>
      <c r="AA80" s="281"/>
      <c r="AB80" s="281"/>
      <c r="AC80" s="281"/>
      <c r="AD80" s="281"/>
    </row>
    <row r="81" spans="1:30">
      <c r="A81" s="450"/>
      <c r="B81" s="380"/>
      <c r="C81" s="604"/>
      <c r="D81" s="387"/>
      <c r="E81" s="387"/>
      <c r="F81" s="387"/>
      <c r="G81" s="387"/>
      <c r="H81" s="652"/>
      <c r="I81" s="387"/>
      <c r="J81" s="387"/>
      <c r="K81" s="387"/>
      <c r="L81" s="387"/>
      <c r="M81" s="387"/>
      <c r="N81" s="450"/>
      <c r="O81" s="281"/>
      <c r="P81" s="281"/>
      <c r="Q81" s="281"/>
      <c r="R81" s="281"/>
      <c r="S81" s="281"/>
      <c r="T81" s="281"/>
      <c r="U81" s="281"/>
      <c r="V81" s="281"/>
      <c r="W81" s="281"/>
      <c r="X81" s="281"/>
      <c r="Y81" s="281"/>
      <c r="Z81" s="281"/>
      <c r="AA81" s="281"/>
      <c r="AB81" s="281"/>
      <c r="AC81" s="281"/>
      <c r="AD81" s="281"/>
    </row>
    <row r="82" spans="1:30">
      <c r="A82" s="450"/>
      <c r="B82" s="380"/>
      <c r="C82" s="604"/>
      <c r="D82" s="387"/>
      <c r="E82" s="387"/>
      <c r="F82" s="387"/>
      <c r="G82" s="387"/>
      <c r="H82" s="652"/>
      <c r="I82" s="387"/>
      <c r="J82" s="387"/>
      <c r="K82" s="387"/>
      <c r="L82" s="387"/>
      <c r="M82" s="387"/>
      <c r="N82" s="450"/>
      <c r="O82" s="281"/>
      <c r="P82" s="281"/>
      <c r="Q82" s="281"/>
      <c r="R82" s="281"/>
      <c r="S82" s="281"/>
      <c r="T82" s="281"/>
      <c r="U82" s="281"/>
      <c r="V82" s="281"/>
      <c r="W82" s="281"/>
      <c r="X82" s="281"/>
      <c r="Y82" s="281"/>
      <c r="Z82" s="281"/>
      <c r="AA82" s="281"/>
      <c r="AB82" s="281"/>
      <c r="AC82" s="281"/>
      <c r="AD82" s="281"/>
    </row>
    <row r="83" spans="1:30">
      <c r="A83" s="450"/>
      <c r="B83" s="380"/>
      <c r="C83" s="604"/>
      <c r="D83" s="387"/>
      <c r="E83" s="387"/>
      <c r="F83" s="387"/>
      <c r="G83" s="387"/>
      <c r="H83" s="652"/>
      <c r="I83" s="387"/>
      <c r="J83" s="387"/>
      <c r="K83" s="387"/>
      <c r="L83" s="387"/>
      <c r="M83" s="387"/>
      <c r="N83" s="450"/>
      <c r="O83" s="281"/>
      <c r="P83" s="281"/>
      <c r="Q83" s="281"/>
      <c r="R83" s="281"/>
      <c r="S83" s="281"/>
      <c r="T83" s="281"/>
      <c r="U83" s="281"/>
      <c r="V83" s="281"/>
      <c r="W83" s="281"/>
      <c r="X83" s="281"/>
      <c r="Y83" s="281"/>
      <c r="Z83" s="281"/>
      <c r="AA83" s="281"/>
      <c r="AB83" s="281"/>
      <c r="AC83" s="281"/>
      <c r="AD83" s="281"/>
    </row>
    <row r="84" spans="1:30">
      <c r="A84" s="450"/>
      <c r="B84" s="380"/>
      <c r="C84" s="604"/>
      <c r="D84" s="387"/>
      <c r="E84" s="387"/>
      <c r="F84" s="387"/>
      <c r="G84" s="387"/>
      <c r="H84" s="652"/>
      <c r="I84" s="387"/>
      <c r="J84" s="387"/>
      <c r="K84" s="387"/>
      <c r="L84" s="387"/>
      <c r="M84" s="387"/>
      <c r="N84" s="450"/>
      <c r="O84" s="281"/>
      <c r="P84" s="281"/>
      <c r="Q84" s="281"/>
      <c r="R84" s="281"/>
      <c r="S84" s="281"/>
      <c r="T84" s="281"/>
      <c r="U84" s="281"/>
      <c r="V84" s="281"/>
      <c r="W84" s="281"/>
      <c r="X84" s="281"/>
      <c r="Y84" s="281"/>
      <c r="Z84" s="281"/>
      <c r="AA84" s="281"/>
      <c r="AB84" s="281"/>
      <c r="AC84" s="281"/>
      <c r="AD84" s="281"/>
    </row>
    <row r="85" spans="1:30">
      <c r="A85" s="450"/>
      <c r="B85" s="380"/>
      <c r="C85" s="604"/>
      <c r="D85" s="387"/>
      <c r="E85" s="387"/>
      <c r="F85" s="387"/>
      <c r="G85" s="387"/>
      <c r="H85" s="652"/>
      <c r="I85" s="387"/>
      <c r="J85" s="387"/>
      <c r="K85" s="387"/>
      <c r="L85" s="387"/>
      <c r="M85" s="387"/>
      <c r="N85" s="450"/>
      <c r="O85" s="281"/>
      <c r="P85" s="281"/>
      <c r="Q85" s="281"/>
      <c r="R85" s="281"/>
      <c r="S85" s="281"/>
      <c r="T85" s="281"/>
      <c r="U85" s="281"/>
      <c r="V85" s="281"/>
      <c r="W85" s="281"/>
      <c r="X85" s="281"/>
      <c r="Y85" s="281"/>
      <c r="Z85" s="281"/>
      <c r="AA85" s="281"/>
      <c r="AB85" s="281"/>
      <c r="AC85" s="281"/>
      <c r="AD85" s="281"/>
    </row>
    <row r="86" spans="1:30">
      <c r="A86" s="450"/>
      <c r="B86" s="380"/>
      <c r="C86" s="604"/>
      <c r="D86" s="387"/>
      <c r="E86" s="387"/>
      <c r="F86" s="387"/>
      <c r="G86" s="387"/>
      <c r="H86" s="652"/>
      <c r="I86" s="387"/>
      <c r="J86" s="387"/>
      <c r="K86" s="387"/>
      <c r="L86" s="387"/>
      <c r="M86" s="387"/>
      <c r="N86" s="450"/>
      <c r="O86" s="281"/>
      <c r="P86" s="281"/>
      <c r="Q86" s="281"/>
      <c r="R86" s="281"/>
      <c r="S86" s="281"/>
      <c r="T86" s="281"/>
      <c r="U86" s="281"/>
      <c r="V86" s="281"/>
      <c r="W86" s="281"/>
      <c r="X86" s="281"/>
      <c r="Y86" s="281"/>
      <c r="Z86" s="281"/>
      <c r="AA86" s="281"/>
      <c r="AB86" s="281"/>
      <c r="AC86" s="281"/>
      <c r="AD86" s="281"/>
    </row>
    <row r="87" spans="1:30">
      <c r="A87" s="450"/>
      <c r="B87" s="380"/>
      <c r="C87" s="604"/>
      <c r="D87" s="387"/>
      <c r="E87" s="387"/>
      <c r="F87" s="387"/>
      <c r="G87" s="387"/>
      <c r="H87" s="652"/>
      <c r="I87" s="387"/>
      <c r="J87" s="387"/>
      <c r="K87" s="387"/>
      <c r="L87" s="387"/>
      <c r="M87" s="387"/>
      <c r="N87" s="450"/>
      <c r="O87" s="281"/>
      <c r="P87" s="281"/>
      <c r="Q87" s="281"/>
      <c r="R87" s="281"/>
      <c r="S87" s="281"/>
      <c r="T87" s="281"/>
      <c r="U87" s="281"/>
      <c r="V87" s="281"/>
      <c r="W87" s="281"/>
      <c r="X87" s="281"/>
      <c r="Y87" s="281"/>
      <c r="Z87" s="281"/>
      <c r="AA87" s="281"/>
      <c r="AB87" s="281"/>
      <c r="AC87" s="281"/>
      <c r="AD87" s="281"/>
    </row>
    <row r="88" spans="1:30">
      <c r="A88" s="450"/>
      <c r="B88" s="380"/>
      <c r="C88" s="606"/>
      <c r="D88" s="387"/>
      <c r="E88" s="387"/>
      <c r="F88" s="387"/>
      <c r="G88" s="387"/>
      <c r="H88" s="652"/>
      <c r="I88" s="387"/>
      <c r="J88" s="387"/>
      <c r="K88" s="387"/>
      <c r="L88" s="387"/>
      <c r="M88" s="387"/>
      <c r="N88" s="450"/>
      <c r="O88" s="281"/>
      <c r="P88" s="281"/>
      <c r="Q88" s="281"/>
      <c r="R88" s="281"/>
      <c r="S88" s="281"/>
      <c r="T88" s="281"/>
      <c r="U88" s="281"/>
      <c r="V88" s="281"/>
      <c r="W88" s="281"/>
      <c r="X88" s="281"/>
      <c r="Y88" s="281"/>
      <c r="Z88" s="281"/>
      <c r="AA88" s="281"/>
      <c r="AB88" s="281"/>
      <c r="AC88" s="281"/>
      <c r="AD88" s="281"/>
    </row>
    <row r="89" spans="1:30">
      <c r="A89" s="450"/>
      <c r="B89" s="607"/>
      <c r="C89" s="604"/>
      <c r="D89" s="387"/>
      <c r="E89" s="387"/>
      <c r="F89" s="387"/>
      <c r="G89" s="387"/>
      <c r="H89" s="652"/>
      <c r="I89" s="387"/>
      <c r="J89" s="387"/>
      <c r="K89" s="387"/>
      <c r="L89" s="387"/>
      <c r="M89" s="387"/>
      <c r="N89" s="450"/>
      <c r="O89" s="281"/>
      <c r="P89" s="281"/>
      <c r="Q89" s="281"/>
      <c r="R89" s="281"/>
      <c r="S89" s="281"/>
      <c r="T89" s="281"/>
      <c r="U89" s="281"/>
      <c r="V89" s="281"/>
      <c r="W89" s="281"/>
      <c r="X89" s="281"/>
      <c r="Y89" s="281"/>
      <c r="Z89" s="281"/>
      <c r="AA89" s="281"/>
      <c r="AB89" s="281"/>
      <c r="AC89" s="281"/>
      <c r="AD89" s="281"/>
    </row>
    <row r="90" spans="1:30">
      <c r="A90" s="450"/>
      <c r="B90" s="607"/>
      <c r="C90" s="604"/>
      <c r="D90" s="387"/>
      <c r="E90" s="387"/>
      <c r="F90" s="387"/>
      <c r="G90" s="387"/>
      <c r="H90" s="652"/>
      <c r="I90" s="387"/>
      <c r="J90" s="387"/>
      <c r="K90" s="387"/>
      <c r="L90" s="387"/>
      <c r="M90" s="387"/>
      <c r="N90" s="450"/>
      <c r="O90" s="281"/>
      <c r="P90" s="281"/>
      <c r="Q90" s="281"/>
      <c r="R90" s="281"/>
      <c r="S90" s="281"/>
      <c r="T90" s="281"/>
      <c r="U90" s="281"/>
      <c r="V90" s="281"/>
      <c r="W90" s="281"/>
      <c r="X90" s="281"/>
      <c r="Y90" s="281"/>
      <c r="Z90" s="281"/>
      <c r="AA90" s="281"/>
      <c r="AB90" s="281"/>
      <c r="AC90" s="281"/>
      <c r="AD90" s="281"/>
    </row>
    <row r="91" spans="1:30">
      <c r="A91" s="450"/>
      <c r="B91" s="607"/>
      <c r="C91" s="604"/>
      <c r="D91" s="387"/>
      <c r="E91" s="387"/>
      <c r="F91" s="387"/>
      <c r="G91" s="387"/>
      <c r="H91" s="652"/>
      <c r="I91" s="387"/>
      <c r="J91" s="387"/>
      <c r="K91" s="387"/>
      <c r="L91" s="387"/>
      <c r="M91" s="387"/>
      <c r="N91" s="450"/>
      <c r="O91" s="281"/>
      <c r="P91" s="281"/>
      <c r="Q91" s="281"/>
      <c r="R91" s="281"/>
      <c r="S91" s="281"/>
      <c r="T91" s="281"/>
      <c r="U91" s="281"/>
      <c r="V91" s="281"/>
      <c r="W91" s="281"/>
      <c r="X91" s="281"/>
      <c r="Y91" s="281"/>
      <c r="Z91" s="281"/>
      <c r="AA91" s="281"/>
      <c r="AB91" s="281"/>
      <c r="AC91" s="281"/>
      <c r="AD91" s="281"/>
    </row>
    <row r="92" spans="1:30">
      <c r="A92" s="450"/>
      <c r="B92" s="607"/>
      <c r="C92" s="380"/>
      <c r="D92" s="387"/>
      <c r="E92" s="387"/>
      <c r="F92" s="387"/>
      <c r="G92" s="387"/>
      <c r="H92" s="652"/>
      <c r="I92" s="387"/>
      <c r="J92" s="387"/>
      <c r="K92" s="387"/>
      <c r="L92" s="387"/>
      <c r="M92" s="387"/>
      <c r="N92" s="450"/>
      <c r="O92" s="281"/>
      <c r="P92" s="281"/>
      <c r="Q92" s="281"/>
      <c r="R92" s="281"/>
      <c r="S92" s="281"/>
      <c r="T92" s="281"/>
      <c r="U92" s="281"/>
      <c r="V92" s="281"/>
      <c r="W92" s="281"/>
      <c r="X92" s="281"/>
      <c r="Y92" s="281"/>
      <c r="Z92" s="281"/>
      <c r="AA92" s="281"/>
      <c r="AB92" s="281"/>
      <c r="AC92" s="281"/>
      <c r="AD92" s="281"/>
    </row>
    <row r="93" spans="1:30">
      <c r="A93" s="450"/>
      <c r="B93" s="607"/>
      <c r="C93" s="604"/>
      <c r="D93" s="387"/>
      <c r="E93" s="387"/>
      <c r="F93" s="387"/>
      <c r="G93" s="387"/>
      <c r="H93" s="652"/>
      <c r="I93" s="387"/>
      <c r="J93" s="387"/>
      <c r="K93" s="387"/>
      <c r="L93" s="387"/>
      <c r="M93" s="387"/>
      <c r="N93" s="450"/>
      <c r="O93" s="281"/>
      <c r="P93" s="281"/>
      <c r="Q93" s="281"/>
      <c r="R93" s="281"/>
      <c r="S93" s="281"/>
      <c r="T93" s="281"/>
      <c r="U93" s="281"/>
      <c r="V93" s="281"/>
      <c r="W93" s="281"/>
      <c r="X93" s="281"/>
      <c r="Y93" s="281"/>
      <c r="Z93" s="281"/>
      <c r="AA93" s="281"/>
      <c r="AB93" s="281"/>
      <c r="AC93" s="281"/>
      <c r="AD93" s="281"/>
    </row>
    <row r="94" spans="1:30">
      <c r="A94" s="450"/>
      <c r="B94" s="607"/>
      <c r="C94" s="604"/>
      <c r="D94" s="387"/>
      <c r="E94" s="387"/>
      <c r="F94" s="387"/>
      <c r="G94" s="387"/>
      <c r="H94" s="652"/>
      <c r="I94" s="387"/>
      <c r="J94" s="387"/>
      <c r="K94" s="387"/>
      <c r="L94" s="387"/>
      <c r="M94" s="387"/>
      <c r="N94" s="450"/>
      <c r="O94" s="281"/>
      <c r="P94" s="281"/>
      <c r="Q94" s="281"/>
      <c r="R94" s="281"/>
      <c r="S94" s="281"/>
      <c r="T94" s="281"/>
      <c r="U94" s="281"/>
      <c r="V94" s="281"/>
      <c r="W94" s="281"/>
      <c r="X94" s="281"/>
      <c r="Y94" s="281"/>
      <c r="Z94" s="281"/>
      <c r="AA94" s="281"/>
      <c r="AB94" s="281"/>
      <c r="AC94" s="281"/>
      <c r="AD94" s="281"/>
    </row>
    <row r="95" spans="1:30">
      <c r="A95" s="450"/>
      <c r="B95" s="607"/>
      <c r="C95" s="604"/>
      <c r="D95" s="387"/>
      <c r="E95" s="387"/>
      <c r="F95" s="387"/>
      <c r="G95" s="387"/>
      <c r="H95" s="652"/>
      <c r="I95" s="387"/>
      <c r="J95" s="387"/>
      <c r="K95" s="387"/>
      <c r="L95" s="387"/>
      <c r="M95" s="387"/>
      <c r="N95" s="450"/>
      <c r="O95" s="281"/>
      <c r="P95" s="281"/>
      <c r="Q95" s="281"/>
      <c r="R95" s="281"/>
      <c r="S95" s="281"/>
      <c r="T95" s="281"/>
      <c r="U95" s="281"/>
      <c r="V95" s="281"/>
      <c r="W95" s="281"/>
      <c r="X95" s="281"/>
      <c r="Y95" s="281"/>
      <c r="Z95" s="281"/>
      <c r="AA95" s="281"/>
      <c r="AB95" s="281"/>
      <c r="AC95" s="281"/>
      <c r="AD95" s="281"/>
    </row>
    <row r="96" spans="1:30">
      <c r="A96" s="450"/>
      <c r="B96" s="380"/>
      <c r="C96" s="604"/>
      <c r="D96" s="387"/>
      <c r="E96" s="387"/>
      <c r="F96" s="387"/>
      <c r="G96" s="387"/>
      <c r="H96" s="652"/>
      <c r="I96" s="387"/>
      <c r="J96" s="387"/>
      <c r="K96" s="387"/>
      <c r="L96" s="387"/>
      <c r="M96" s="387"/>
      <c r="N96" s="450"/>
      <c r="O96" s="281"/>
      <c r="P96" s="281"/>
      <c r="Q96" s="281"/>
      <c r="R96" s="281"/>
      <c r="S96" s="281"/>
      <c r="T96" s="281"/>
      <c r="U96" s="281"/>
      <c r="V96" s="281"/>
      <c r="W96" s="281"/>
      <c r="X96" s="281"/>
      <c r="Y96" s="281"/>
      <c r="Z96" s="281"/>
      <c r="AA96" s="281"/>
      <c r="AB96" s="281"/>
      <c r="AC96" s="281"/>
      <c r="AD96" s="281"/>
    </row>
    <row r="97" spans="1:30">
      <c r="A97" s="450"/>
      <c r="B97" s="380"/>
      <c r="C97" s="604"/>
      <c r="D97" s="387"/>
      <c r="E97" s="387"/>
      <c r="F97" s="387"/>
      <c r="G97" s="387"/>
      <c r="H97" s="652"/>
      <c r="I97" s="387"/>
      <c r="J97" s="387"/>
      <c r="K97" s="387"/>
      <c r="L97" s="387"/>
      <c r="M97" s="387"/>
      <c r="N97" s="450"/>
      <c r="O97" s="281"/>
      <c r="P97" s="281"/>
      <c r="Q97" s="281"/>
      <c r="R97" s="281"/>
      <c r="S97" s="281"/>
      <c r="T97" s="281"/>
      <c r="U97" s="281"/>
      <c r="V97" s="281"/>
      <c r="W97" s="281"/>
      <c r="X97" s="281"/>
      <c r="Y97" s="281"/>
      <c r="Z97" s="281"/>
      <c r="AA97" s="281"/>
      <c r="AB97" s="281"/>
      <c r="AC97" s="281"/>
      <c r="AD97" s="281"/>
    </row>
    <row r="98" spans="1:30">
      <c r="A98" s="450"/>
      <c r="B98" s="380"/>
      <c r="C98" s="604"/>
      <c r="D98" s="387"/>
      <c r="E98" s="387"/>
      <c r="F98" s="387"/>
      <c r="G98" s="387"/>
      <c r="H98" s="652"/>
      <c r="I98" s="387"/>
      <c r="J98" s="387"/>
      <c r="K98" s="387"/>
      <c r="L98" s="387"/>
      <c r="M98" s="387"/>
      <c r="N98" s="450"/>
      <c r="O98" s="281"/>
      <c r="P98" s="281"/>
      <c r="Q98" s="281"/>
      <c r="R98" s="281"/>
      <c r="S98" s="281"/>
      <c r="T98" s="281"/>
      <c r="U98" s="281"/>
      <c r="V98" s="281"/>
      <c r="W98" s="281"/>
      <c r="X98" s="281"/>
      <c r="Y98" s="281"/>
      <c r="Z98" s="281"/>
      <c r="AA98" s="281"/>
      <c r="AB98" s="281"/>
      <c r="AC98" s="281"/>
      <c r="AD98" s="281"/>
    </row>
    <row r="99" spans="1:30">
      <c r="A99" s="450"/>
      <c r="B99" s="380"/>
      <c r="C99" s="604"/>
      <c r="D99" s="387"/>
      <c r="E99" s="387"/>
      <c r="F99" s="387"/>
      <c r="G99" s="387"/>
      <c r="H99" s="652"/>
      <c r="I99" s="387"/>
      <c r="J99" s="387"/>
      <c r="K99" s="387"/>
      <c r="L99" s="387"/>
      <c r="M99" s="387"/>
      <c r="N99" s="450"/>
      <c r="O99" s="281"/>
      <c r="P99" s="281"/>
      <c r="Q99" s="281"/>
      <c r="R99" s="281"/>
      <c r="S99" s="281"/>
      <c r="T99" s="281"/>
      <c r="U99" s="281"/>
      <c r="V99" s="281"/>
      <c r="W99" s="281"/>
      <c r="X99" s="281"/>
      <c r="Y99" s="281"/>
      <c r="Z99" s="281"/>
      <c r="AA99" s="281"/>
      <c r="AB99" s="281"/>
      <c r="AC99" s="281"/>
      <c r="AD99" s="281"/>
    </row>
    <row r="100" spans="1:30">
      <c r="A100" s="281"/>
      <c r="F100" s="377"/>
      <c r="G100" s="377"/>
      <c r="H100" s="439"/>
      <c r="L100" s="377"/>
      <c r="M100" s="377"/>
      <c r="N100" s="281"/>
      <c r="O100" s="281"/>
      <c r="P100" s="281"/>
      <c r="Q100" s="281"/>
      <c r="R100" s="281"/>
      <c r="S100" s="281"/>
      <c r="T100" s="281"/>
      <c r="U100" s="281"/>
      <c r="V100" s="281"/>
      <c r="W100" s="281"/>
      <c r="X100" s="281"/>
      <c r="Y100" s="281"/>
      <c r="Z100" s="281"/>
      <c r="AA100" s="281"/>
      <c r="AB100" s="281"/>
      <c r="AC100" s="281"/>
      <c r="AD100" s="281"/>
    </row>
    <row r="101" spans="1:30">
      <c r="A101" s="281"/>
      <c r="C101" s="497"/>
      <c r="F101" s="377"/>
      <c r="G101" s="377"/>
      <c r="H101" s="439"/>
      <c r="L101" s="377"/>
      <c r="M101" s="377"/>
      <c r="N101" s="281"/>
      <c r="O101" s="281"/>
      <c r="P101" s="281"/>
      <c r="Q101" s="281"/>
      <c r="R101" s="281"/>
      <c r="S101" s="281"/>
      <c r="T101" s="281"/>
      <c r="U101" s="281"/>
      <c r="V101" s="281"/>
      <c r="W101" s="281"/>
      <c r="X101" s="281"/>
      <c r="Y101" s="281"/>
      <c r="Z101" s="281"/>
      <c r="AA101" s="281"/>
      <c r="AB101" s="281"/>
      <c r="AC101" s="281"/>
      <c r="AD101" s="281"/>
    </row>
  </sheetData>
  <autoFilter ref="A14:AD14"/>
  <mergeCells count="14">
    <mergeCell ref="A55:C55"/>
    <mergeCell ref="B57:G57"/>
    <mergeCell ref="B58:H58"/>
    <mergeCell ref="A1:G1"/>
    <mergeCell ref="A2:G2"/>
    <mergeCell ref="A3:G3"/>
    <mergeCell ref="B4:G4"/>
    <mergeCell ref="B13:G13"/>
    <mergeCell ref="I12:R12"/>
    <mergeCell ref="S12:AB12"/>
    <mergeCell ref="I13:M13"/>
    <mergeCell ref="N13:R13"/>
    <mergeCell ref="S13:W13"/>
    <mergeCell ref="X13:AB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xl/worksheets/sheet35.xml><?xml version="1.0" encoding="utf-8"?>
<worksheet xmlns="http://schemas.openxmlformats.org/spreadsheetml/2006/main" xmlns:r="http://schemas.openxmlformats.org/officeDocument/2006/relationships">
  <sheetPr syncVertical="1" syncRef="A1" transitionEvaluation="1" transitionEntry="1" codeName="Sheet33">
    <tabColor rgb="FFFFFF00"/>
  </sheetPr>
  <dimension ref="A1:H105"/>
  <sheetViews>
    <sheetView view="pageBreakPreview" zoomScaleSheetLayoutView="100" workbookViewId="0">
      <selection activeCell="I1" sqref="I1:R1048576"/>
    </sheetView>
  </sheetViews>
  <sheetFormatPr defaultColWidth="11" defaultRowHeight="13.2"/>
  <cols>
    <col min="1" max="1" width="6.44140625" style="376" customWidth="1"/>
    <col min="2" max="2" width="8.109375" style="376" customWidth="1"/>
    <col min="3" max="3" width="32.6640625" style="443" customWidth="1"/>
    <col min="4" max="4" width="10.44140625" style="377" customWidth="1"/>
    <col min="5" max="5" width="9.44140625" style="377" customWidth="1"/>
    <col min="6" max="6" width="11.109375" style="281" customWidth="1"/>
    <col min="7" max="7" width="9.6640625" style="281" customWidth="1"/>
    <col min="8" max="8" width="3.6640625" style="1736" customWidth="1"/>
    <col min="9" max="9" width="12.44140625" style="281" customWidth="1"/>
    <col min="10" max="16384" width="11" style="281"/>
  </cols>
  <sheetData>
    <row r="1" spans="1:8">
      <c r="A1" s="2240" t="s">
        <v>146</v>
      </c>
      <c r="B1" s="2240"/>
      <c r="C1" s="2240"/>
      <c r="D1" s="2240"/>
      <c r="E1" s="2240"/>
      <c r="F1" s="2240"/>
      <c r="G1" s="2240"/>
      <c r="H1" s="1530"/>
    </row>
    <row r="2" spans="1:8">
      <c r="A2" s="2240" t="s">
        <v>147</v>
      </c>
      <c r="B2" s="2240"/>
      <c r="C2" s="2240"/>
      <c r="D2" s="2240"/>
      <c r="E2" s="2240"/>
      <c r="F2" s="2240"/>
      <c r="G2" s="2240"/>
      <c r="H2" s="1530"/>
    </row>
    <row r="3" spans="1:8">
      <c r="A3" s="2205" t="s">
        <v>767</v>
      </c>
      <c r="B3" s="2205"/>
      <c r="C3" s="2205"/>
      <c r="D3" s="2205"/>
      <c r="E3" s="2205"/>
      <c r="F3" s="2205"/>
      <c r="G3" s="2205"/>
      <c r="H3" s="1531"/>
    </row>
    <row r="4" spans="1:8" ht="13.8">
      <c r="A4" s="37"/>
      <c r="B4" s="2174"/>
      <c r="C4" s="2174"/>
      <c r="D4" s="2174"/>
      <c r="E4" s="2174"/>
      <c r="F4" s="2174"/>
      <c r="G4" s="2174"/>
      <c r="H4" s="1721"/>
    </row>
    <row r="5" spans="1:8">
      <c r="A5" s="37"/>
      <c r="B5" s="33"/>
      <c r="C5" s="33"/>
      <c r="D5" s="39"/>
      <c r="E5" s="40" t="s">
        <v>28</v>
      </c>
      <c r="F5" s="40" t="s">
        <v>29</v>
      </c>
      <c r="G5" s="40" t="s">
        <v>167</v>
      </c>
      <c r="H5" s="1722"/>
    </row>
    <row r="6" spans="1:8" ht="15.6" customHeight="1">
      <c r="A6" s="37"/>
      <c r="B6" s="45" t="s">
        <v>30</v>
      </c>
      <c r="C6" s="33" t="s">
        <v>31</v>
      </c>
      <c r="D6" s="42" t="s">
        <v>91</v>
      </c>
      <c r="E6" s="35">
        <v>283082</v>
      </c>
      <c r="F6" s="35">
        <v>686791</v>
      </c>
      <c r="G6" s="35">
        <f>SUM(E6:F6)</f>
        <v>969873</v>
      </c>
      <c r="H6" s="1723"/>
    </row>
    <row r="7" spans="1:8" ht="15.6" customHeight="1">
      <c r="A7" s="37"/>
      <c r="B7" s="45" t="s">
        <v>32</v>
      </c>
      <c r="C7" s="43" t="s">
        <v>33</v>
      </c>
      <c r="D7" s="44"/>
      <c r="E7" s="36"/>
      <c r="F7" s="36"/>
      <c r="G7" s="36"/>
      <c r="H7" s="1722"/>
    </row>
    <row r="8" spans="1:8" ht="15.6" customHeight="1">
      <c r="A8" s="37"/>
      <c r="B8" s="41"/>
      <c r="C8" s="43" t="s">
        <v>163</v>
      </c>
      <c r="D8" s="44" t="s">
        <v>91</v>
      </c>
      <c r="E8" s="36">
        <f>G34</f>
        <v>10500</v>
      </c>
      <c r="F8" s="625">
        <f>G52</f>
        <v>104228</v>
      </c>
      <c r="G8" s="36">
        <f>SUM(E8:F8)</f>
        <v>114728</v>
      </c>
      <c r="H8" s="1722"/>
    </row>
    <row r="9" spans="1:8" ht="15.6" customHeight="1">
      <c r="A9" s="37"/>
      <c r="B9" s="45" t="s">
        <v>90</v>
      </c>
      <c r="C9" s="33" t="s">
        <v>47</v>
      </c>
      <c r="D9" s="46" t="s">
        <v>91</v>
      </c>
      <c r="E9" s="47">
        <f>SUM(E6:E8)</f>
        <v>293582</v>
      </c>
      <c r="F9" s="47">
        <f>SUM(F6:F8)</f>
        <v>791019</v>
      </c>
      <c r="G9" s="47">
        <f>SUM(E9:F9)</f>
        <v>1084601</v>
      </c>
      <c r="H9" s="1723"/>
    </row>
    <row r="10" spans="1:8">
      <c r="A10" s="37"/>
      <c r="B10" s="41"/>
      <c r="C10" s="33"/>
      <c r="D10" s="34"/>
      <c r="E10" s="34"/>
      <c r="F10" s="42"/>
      <c r="G10" s="34"/>
      <c r="H10" s="1723"/>
    </row>
    <row r="11" spans="1:8">
      <c r="A11" s="37"/>
      <c r="B11" s="45" t="s">
        <v>48</v>
      </c>
      <c r="C11" s="33" t="s">
        <v>49</v>
      </c>
      <c r="D11" s="33"/>
      <c r="E11" s="33"/>
      <c r="F11" s="48"/>
      <c r="G11" s="33"/>
      <c r="H11" s="1724"/>
    </row>
    <row r="12" spans="1:8" s="341" customFormat="1">
      <c r="A12" s="35"/>
      <c r="B12" s="636"/>
      <c r="C12" s="636"/>
      <c r="D12" s="636"/>
      <c r="E12" s="636"/>
      <c r="F12" s="636"/>
      <c r="G12" s="636"/>
      <c r="H12" s="1725"/>
    </row>
    <row r="13" spans="1:8" s="341" customFormat="1" ht="13.8" thickBot="1">
      <c r="A13" s="49"/>
      <c r="B13" s="2169" t="s">
        <v>155</v>
      </c>
      <c r="C13" s="2169"/>
      <c r="D13" s="2169"/>
      <c r="E13" s="2169"/>
      <c r="F13" s="2169"/>
      <c r="G13" s="2169"/>
      <c r="H13" s="1725"/>
    </row>
    <row r="14" spans="1:8" s="341" customFormat="1" ht="14.4" thickTop="1" thickBot="1">
      <c r="A14" s="49"/>
      <c r="B14" s="282"/>
      <c r="C14" s="282" t="s">
        <v>50</v>
      </c>
      <c r="D14" s="282"/>
      <c r="E14" s="282"/>
      <c r="F14" s="282"/>
      <c r="G14" s="50" t="s">
        <v>167</v>
      </c>
      <c r="H14" s="1722"/>
    </row>
    <row r="15" spans="1:8" s="15" customFormat="1" ht="15.6" customHeight="1" thickTop="1">
      <c r="A15" s="938"/>
      <c r="B15" s="938"/>
      <c r="C15" s="66" t="s">
        <v>94</v>
      </c>
      <c r="D15" s="53"/>
      <c r="E15" s="815"/>
      <c r="F15" s="815"/>
      <c r="G15" s="53"/>
      <c r="H15" s="1726"/>
    </row>
    <row r="16" spans="1:8" s="15" customFormat="1" ht="15.6" customHeight="1">
      <c r="A16" s="938" t="s">
        <v>95</v>
      </c>
      <c r="B16" s="947">
        <v>3452</v>
      </c>
      <c r="C16" s="66" t="s">
        <v>88</v>
      </c>
      <c r="D16" s="16"/>
      <c r="E16" s="865"/>
      <c r="F16" s="865"/>
      <c r="G16" s="16"/>
      <c r="H16" s="941"/>
    </row>
    <row r="17" spans="1:8" s="15" customFormat="1" ht="15.6" customHeight="1">
      <c r="A17" s="945"/>
      <c r="B17" s="1094">
        <v>1</v>
      </c>
      <c r="C17" s="65" t="s">
        <v>145</v>
      </c>
      <c r="D17" s="16"/>
      <c r="E17" s="865"/>
      <c r="F17" s="865"/>
      <c r="G17" s="16"/>
      <c r="H17" s="941"/>
    </row>
    <row r="18" spans="1:8" s="15" customFormat="1" ht="15.6" customHeight="1">
      <c r="A18" s="945"/>
      <c r="B18" s="1095">
        <v>1.101</v>
      </c>
      <c r="C18" s="66" t="s">
        <v>149</v>
      </c>
      <c r="D18" s="16"/>
      <c r="E18" s="865"/>
      <c r="F18" s="865"/>
      <c r="G18" s="16"/>
      <c r="H18" s="941"/>
    </row>
    <row r="19" spans="1:8" s="15" customFormat="1" ht="15.6" customHeight="1">
      <c r="A19" s="945"/>
      <c r="B19" s="945">
        <v>60</v>
      </c>
      <c r="C19" s="1708" t="s">
        <v>41</v>
      </c>
      <c r="D19" s="16"/>
      <c r="E19" s="865"/>
      <c r="F19" s="2066"/>
      <c r="G19" s="16"/>
      <c r="H19" s="941"/>
    </row>
    <row r="20" spans="1:8" s="15" customFormat="1" ht="15.6" customHeight="1">
      <c r="A20" s="945"/>
      <c r="B20" s="945">
        <v>44</v>
      </c>
      <c r="C20" s="1708" t="s">
        <v>97</v>
      </c>
      <c r="D20" s="16"/>
      <c r="E20" s="865"/>
      <c r="F20" s="2066"/>
      <c r="G20" s="16"/>
      <c r="H20" s="941"/>
    </row>
    <row r="21" spans="1:8" s="15" customFormat="1" ht="15.6" customHeight="1">
      <c r="A21" s="945"/>
      <c r="B21" s="54" t="s">
        <v>955</v>
      </c>
      <c r="C21" s="1708" t="s">
        <v>178</v>
      </c>
      <c r="D21" s="1555"/>
      <c r="E21" s="487">
        <v>10000</v>
      </c>
      <c r="F21" s="1457"/>
      <c r="G21" s="369">
        <f t="shared" ref="G21" si="0">SUM(E21:F21)</f>
        <v>10000</v>
      </c>
      <c r="H21" s="941" t="s">
        <v>330</v>
      </c>
    </row>
    <row r="22" spans="1:8" s="15" customFormat="1" ht="15.6" customHeight="1">
      <c r="A22" s="945" t="s">
        <v>90</v>
      </c>
      <c r="B22" s="945">
        <v>44</v>
      </c>
      <c r="C22" s="1708" t="s">
        <v>97</v>
      </c>
      <c r="D22" s="1555"/>
      <c r="E22" s="487">
        <f>E21</f>
        <v>10000</v>
      </c>
      <c r="F22" s="1457">
        <f t="shared" ref="F22:G24" si="1">F21</f>
        <v>0</v>
      </c>
      <c r="G22" s="487">
        <f t="shared" si="1"/>
        <v>10000</v>
      </c>
      <c r="H22" s="941"/>
    </row>
    <row r="23" spans="1:8" s="15" customFormat="1" ht="15.6" customHeight="1">
      <c r="A23" s="945" t="s">
        <v>90</v>
      </c>
      <c r="B23" s="945">
        <v>60</v>
      </c>
      <c r="C23" s="1708" t="s">
        <v>41</v>
      </c>
      <c r="D23" s="1392"/>
      <c r="E23" s="933">
        <f>E22</f>
        <v>10000</v>
      </c>
      <c r="F23" s="1369">
        <f t="shared" si="1"/>
        <v>0</v>
      </c>
      <c r="G23" s="933">
        <f t="shared" si="1"/>
        <v>10000</v>
      </c>
      <c r="H23" s="941"/>
    </row>
    <row r="24" spans="1:8" s="15" customFormat="1" ht="15.6" customHeight="1">
      <c r="A24" s="945" t="s">
        <v>90</v>
      </c>
      <c r="B24" s="1095">
        <v>1.101</v>
      </c>
      <c r="C24" s="66" t="s">
        <v>149</v>
      </c>
      <c r="D24" s="1555"/>
      <c r="E24" s="487">
        <f>E23</f>
        <v>10000</v>
      </c>
      <c r="F24" s="1457">
        <f t="shared" si="1"/>
        <v>0</v>
      </c>
      <c r="G24" s="487">
        <f t="shared" si="1"/>
        <v>10000</v>
      </c>
      <c r="H24" s="941"/>
    </row>
    <row r="25" spans="1:8" s="15" customFormat="1" ht="15.6" customHeight="1">
      <c r="A25" s="945"/>
      <c r="B25" s="1094"/>
      <c r="C25" s="65"/>
      <c r="D25" s="16"/>
      <c r="E25" s="865"/>
      <c r="F25" s="2066"/>
      <c r="G25" s="16"/>
      <c r="H25" s="941"/>
    </row>
    <row r="26" spans="1:8" s="15" customFormat="1" ht="15.6" customHeight="1">
      <c r="A26" s="945"/>
      <c r="B26" s="945">
        <v>80</v>
      </c>
      <c r="C26" s="1402" t="s">
        <v>79</v>
      </c>
      <c r="D26" s="75"/>
      <c r="E26" s="327"/>
      <c r="F26" s="2068"/>
      <c r="G26" s="75"/>
      <c r="H26" s="1727"/>
    </row>
    <row r="27" spans="1:8" s="15" customFormat="1" ht="15.6" customHeight="1">
      <c r="A27" s="945"/>
      <c r="B27" s="1095">
        <v>80.103999999999999</v>
      </c>
      <c r="C27" s="63" t="s">
        <v>313</v>
      </c>
      <c r="D27" s="80"/>
      <c r="E27" s="328"/>
      <c r="F27" s="639"/>
      <c r="G27" s="80"/>
      <c r="H27" s="1728"/>
    </row>
    <row r="28" spans="1:8" s="15" customFormat="1" ht="15.6" customHeight="1">
      <c r="A28" s="945"/>
      <c r="B28" s="272">
        <v>63</v>
      </c>
      <c r="C28" s="1402" t="s">
        <v>314</v>
      </c>
      <c r="D28" s="328"/>
      <c r="E28" s="331"/>
      <c r="F28" s="639"/>
      <c r="G28" s="331"/>
      <c r="H28" s="1729"/>
    </row>
    <row r="29" spans="1:8" s="15" customFormat="1" ht="15.6" customHeight="1">
      <c r="A29" s="945"/>
      <c r="B29" s="1737">
        <v>63.005400000000002</v>
      </c>
      <c r="C29" s="1708" t="s">
        <v>768</v>
      </c>
      <c r="D29" s="286"/>
      <c r="E29" s="284">
        <v>500</v>
      </c>
      <c r="F29" s="1836"/>
      <c r="G29" s="331">
        <f t="shared" ref="G29" si="2">SUM(E29:F29)</f>
        <v>500</v>
      </c>
      <c r="H29" s="1729" t="s">
        <v>332</v>
      </c>
    </row>
    <row r="30" spans="1:8" s="15" customFormat="1" ht="15.6" customHeight="1">
      <c r="A30" s="945" t="s">
        <v>90</v>
      </c>
      <c r="B30" s="272">
        <v>63</v>
      </c>
      <c r="C30" s="1402" t="s">
        <v>314</v>
      </c>
      <c r="D30" s="77"/>
      <c r="E30" s="290">
        <f>SUM(E29:E29)</f>
        <v>500</v>
      </c>
      <c r="F30" s="1362">
        <f>SUM(F29:F29)</f>
        <v>0</v>
      </c>
      <c r="G30" s="77">
        <f>SUM(G29:G29)</f>
        <v>500</v>
      </c>
      <c r="H30" s="1730"/>
    </row>
    <row r="31" spans="1:8" s="15" customFormat="1" ht="15.6" customHeight="1">
      <c r="A31" s="945" t="s">
        <v>90</v>
      </c>
      <c r="B31" s="1095">
        <v>80.103999999999999</v>
      </c>
      <c r="C31" s="63" t="s">
        <v>313</v>
      </c>
      <c r="D31" s="77"/>
      <c r="E31" s="290">
        <f>E30</f>
        <v>500</v>
      </c>
      <c r="F31" s="1362">
        <f>F30</f>
        <v>0</v>
      </c>
      <c r="G31" s="77">
        <f t="shared" ref="G31:G34" si="3">G30</f>
        <v>500</v>
      </c>
      <c r="H31" s="1730"/>
    </row>
    <row r="32" spans="1:8" s="15" customFormat="1" ht="15.6" customHeight="1">
      <c r="A32" s="945" t="s">
        <v>90</v>
      </c>
      <c r="B32" s="945">
        <v>80</v>
      </c>
      <c r="C32" s="1402" t="s">
        <v>79</v>
      </c>
      <c r="D32" s="77"/>
      <c r="E32" s="290">
        <f>E31</f>
        <v>500</v>
      </c>
      <c r="F32" s="1362">
        <f t="shared" ref="F32:F34" si="4">F31</f>
        <v>0</v>
      </c>
      <c r="G32" s="290">
        <f t="shared" si="3"/>
        <v>500</v>
      </c>
      <c r="H32" s="1730"/>
    </row>
    <row r="33" spans="1:8" s="15" customFormat="1" ht="15.6" customHeight="1">
      <c r="A33" s="945" t="s">
        <v>90</v>
      </c>
      <c r="B33" s="76">
        <v>3452</v>
      </c>
      <c r="C33" s="63" t="s">
        <v>88</v>
      </c>
      <c r="D33" s="77"/>
      <c r="E33" s="290">
        <f>E32+E24</f>
        <v>10500</v>
      </c>
      <c r="F33" s="1362">
        <f t="shared" ref="F33:G33" si="5">F32+F24</f>
        <v>0</v>
      </c>
      <c r="G33" s="290">
        <f t="shared" si="5"/>
        <v>10500</v>
      </c>
      <c r="H33" s="1730"/>
    </row>
    <row r="34" spans="1:8" s="15" customFormat="1" ht="15.6" customHeight="1">
      <c r="A34" s="952" t="s">
        <v>90</v>
      </c>
      <c r="B34" s="952"/>
      <c r="C34" s="72" t="s">
        <v>94</v>
      </c>
      <c r="D34" s="1144"/>
      <c r="E34" s="369">
        <f>E33</f>
        <v>10500</v>
      </c>
      <c r="F34" s="1380">
        <f t="shared" si="4"/>
        <v>0</v>
      </c>
      <c r="G34" s="369">
        <f t="shared" si="3"/>
        <v>10500</v>
      </c>
      <c r="H34" s="1727"/>
    </row>
    <row r="35" spans="1:8" s="82" customFormat="1" hidden="1">
      <c r="A35" s="945"/>
      <c r="B35" s="945"/>
      <c r="C35" s="63"/>
      <c r="D35" s="75"/>
      <c r="E35" s="327"/>
      <c r="F35" s="2068"/>
      <c r="G35" s="75"/>
      <c r="H35" s="1727"/>
    </row>
    <row r="36" spans="1:8" s="211" customFormat="1" ht="14.4" customHeight="1">
      <c r="A36" s="945"/>
      <c r="B36" s="945"/>
      <c r="C36" s="63" t="s">
        <v>36</v>
      </c>
      <c r="D36" s="80"/>
      <c r="E36" s="328"/>
      <c r="F36" s="639"/>
      <c r="G36" s="80"/>
      <c r="H36" s="1728"/>
    </row>
    <row r="37" spans="1:8" s="82" customFormat="1" ht="14.4" customHeight="1">
      <c r="A37" s="945" t="s">
        <v>95</v>
      </c>
      <c r="B37" s="76">
        <v>5452</v>
      </c>
      <c r="C37" s="63" t="s">
        <v>53</v>
      </c>
      <c r="D37" s="328"/>
      <c r="E37" s="331"/>
      <c r="F37" s="639"/>
      <c r="G37" s="284"/>
      <c r="H37" s="1731"/>
    </row>
    <row r="38" spans="1:8" s="82" customFormat="1" ht="14.4" customHeight="1">
      <c r="A38" s="950"/>
      <c r="B38" s="2046">
        <v>1</v>
      </c>
      <c r="C38" s="1902" t="s">
        <v>145</v>
      </c>
      <c r="D38" s="329"/>
      <c r="E38" s="369"/>
      <c r="F38" s="1380"/>
      <c r="G38" s="290"/>
      <c r="H38" s="1731"/>
    </row>
    <row r="39" spans="1:8" s="82" customFormat="1" ht="14.4" customHeight="1">
      <c r="A39" s="194"/>
      <c r="B39" s="1095">
        <v>1.101</v>
      </c>
      <c r="C39" s="63" t="s">
        <v>149</v>
      </c>
      <c r="D39" s="327"/>
      <c r="E39" s="326"/>
      <c r="F39" s="2068"/>
      <c r="G39" s="285"/>
      <c r="H39" s="1732"/>
    </row>
    <row r="40" spans="1:8" s="82" customFormat="1" ht="14.4" customHeight="1">
      <c r="A40" s="194"/>
      <c r="B40" s="1094">
        <v>61</v>
      </c>
      <c r="C40" s="1402" t="s">
        <v>389</v>
      </c>
      <c r="D40" s="328"/>
      <c r="E40" s="328"/>
      <c r="F40" s="639"/>
      <c r="G40" s="80"/>
      <c r="H40" s="1728"/>
    </row>
    <row r="41" spans="1:8" s="82" customFormat="1" ht="52.8">
      <c r="A41" s="194"/>
      <c r="B41" s="135" t="s">
        <v>390</v>
      </c>
      <c r="C41" s="1164" t="s">
        <v>769</v>
      </c>
      <c r="D41" s="329"/>
      <c r="E41" s="369">
        <v>103236</v>
      </c>
      <c r="F41" s="1380"/>
      <c r="G41" s="290">
        <f>SUM(E41:F41)</f>
        <v>103236</v>
      </c>
      <c r="H41" s="1731" t="s">
        <v>340</v>
      </c>
    </row>
    <row r="42" spans="1:8" s="82" customFormat="1" ht="14.4" customHeight="1">
      <c r="A42" s="194" t="s">
        <v>90</v>
      </c>
      <c r="B42" s="1094">
        <v>61</v>
      </c>
      <c r="C42" s="1402" t="s">
        <v>389</v>
      </c>
      <c r="D42" s="329"/>
      <c r="E42" s="369">
        <f t="shared" ref="E42:G42" si="6">E41</f>
        <v>103236</v>
      </c>
      <c r="F42" s="1380">
        <f t="shared" ref="F42:G43" si="7">F41</f>
        <v>0</v>
      </c>
      <c r="G42" s="369">
        <f t="shared" si="6"/>
        <v>103236</v>
      </c>
      <c r="H42" s="1731"/>
    </row>
    <row r="43" spans="1:8" s="82" customFormat="1" ht="14.4" customHeight="1">
      <c r="A43" s="194" t="s">
        <v>90</v>
      </c>
      <c r="B43" s="1095">
        <v>1.101</v>
      </c>
      <c r="C43" s="63" t="s">
        <v>149</v>
      </c>
      <c r="D43" s="371"/>
      <c r="E43" s="370">
        <f>E42</f>
        <v>103236</v>
      </c>
      <c r="F43" s="641">
        <f t="shared" si="7"/>
        <v>0</v>
      </c>
      <c r="G43" s="370">
        <f t="shared" si="7"/>
        <v>103236</v>
      </c>
      <c r="H43" s="1729"/>
    </row>
    <row r="44" spans="1:8" s="82" customFormat="1">
      <c r="A44" s="194"/>
      <c r="B44" s="1165"/>
      <c r="C44" s="63"/>
      <c r="D44" s="80"/>
      <c r="E44" s="328"/>
      <c r="F44" s="639"/>
      <c r="G44" s="80"/>
      <c r="H44" s="1728"/>
    </row>
    <row r="45" spans="1:8" s="82" customFormat="1" ht="14.4" customHeight="1">
      <c r="A45" s="194"/>
      <c r="B45" s="1095">
        <v>1.1020000000000001</v>
      </c>
      <c r="C45" s="169" t="s">
        <v>312</v>
      </c>
      <c r="D45" s="328"/>
      <c r="E45" s="331"/>
      <c r="F45" s="639"/>
      <c r="G45" s="284"/>
      <c r="H45" s="1731"/>
    </row>
    <row r="46" spans="1:8" s="82" customFormat="1" ht="14.4" customHeight="1">
      <c r="A46" s="194"/>
      <c r="B46" s="1094">
        <v>61</v>
      </c>
      <c r="C46" s="170" t="s">
        <v>81</v>
      </c>
      <c r="D46" s="328"/>
      <c r="E46" s="331"/>
      <c r="F46" s="639"/>
      <c r="G46" s="331"/>
      <c r="H46" s="1729"/>
    </row>
    <row r="47" spans="1:8" s="82" customFormat="1" ht="14.4" customHeight="1">
      <c r="A47" s="194"/>
      <c r="B47" s="135" t="s">
        <v>661</v>
      </c>
      <c r="C47" s="1708" t="s">
        <v>258</v>
      </c>
      <c r="D47" s="329"/>
      <c r="E47" s="290">
        <v>992</v>
      </c>
      <c r="F47" s="1380">
        <v>0</v>
      </c>
      <c r="G47" s="369">
        <f t="shared" ref="G47" si="8">SUM(E47:F47)</f>
        <v>992</v>
      </c>
      <c r="H47" s="1729" t="s">
        <v>338</v>
      </c>
    </row>
    <row r="48" spans="1:8" s="82" customFormat="1" ht="14.4" customHeight="1">
      <c r="A48" s="194" t="s">
        <v>90</v>
      </c>
      <c r="B48" s="1094">
        <v>61</v>
      </c>
      <c r="C48" s="170" t="s">
        <v>81</v>
      </c>
      <c r="D48" s="289"/>
      <c r="E48" s="290">
        <f>E47</f>
        <v>992</v>
      </c>
      <c r="F48" s="1362">
        <f t="shared" ref="F48:G49" si="9">F47</f>
        <v>0</v>
      </c>
      <c r="G48" s="290">
        <f t="shared" si="9"/>
        <v>992</v>
      </c>
      <c r="H48" s="1731"/>
    </row>
    <row r="49" spans="1:8" s="82" customFormat="1" ht="14.4" customHeight="1">
      <c r="A49" s="194" t="s">
        <v>90</v>
      </c>
      <c r="B49" s="1095">
        <v>1.1020000000000001</v>
      </c>
      <c r="C49" s="169" t="s">
        <v>312</v>
      </c>
      <c r="D49" s="289"/>
      <c r="E49" s="290">
        <f>E48</f>
        <v>992</v>
      </c>
      <c r="F49" s="1362">
        <f t="shared" si="9"/>
        <v>0</v>
      </c>
      <c r="G49" s="290">
        <f t="shared" si="9"/>
        <v>992</v>
      </c>
      <c r="H49" s="1731"/>
    </row>
    <row r="50" spans="1:8" s="82" customFormat="1" ht="14.4" customHeight="1">
      <c r="A50" s="1411" t="s">
        <v>90</v>
      </c>
      <c r="B50" s="1412">
        <v>1</v>
      </c>
      <c r="C50" s="164" t="s">
        <v>145</v>
      </c>
      <c r="D50" s="289"/>
      <c r="E50" s="290">
        <f>E49+E43</f>
        <v>104228</v>
      </c>
      <c r="F50" s="1362">
        <f t="shared" ref="F50:G50" si="10">F49+F43</f>
        <v>0</v>
      </c>
      <c r="G50" s="290">
        <f t="shared" si="10"/>
        <v>104228</v>
      </c>
      <c r="H50" s="1731"/>
    </row>
    <row r="51" spans="1:8" s="82" customFormat="1" ht="14.4" customHeight="1">
      <c r="A51" s="1413" t="s">
        <v>90</v>
      </c>
      <c r="B51" s="1414">
        <v>5452</v>
      </c>
      <c r="C51" s="66" t="s">
        <v>53</v>
      </c>
      <c r="D51" s="289"/>
      <c r="E51" s="290">
        <f>E50</f>
        <v>104228</v>
      </c>
      <c r="F51" s="1362">
        <f t="shared" ref="F51:G51" si="11">F50</f>
        <v>0</v>
      </c>
      <c r="G51" s="290">
        <f t="shared" si="11"/>
        <v>104228</v>
      </c>
      <c r="H51" s="1731"/>
    </row>
    <row r="52" spans="1:8" s="82" customFormat="1" ht="14.4" customHeight="1">
      <c r="A52" s="952" t="s">
        <v>90</v>
      </c>
      <c r="B52" s="952"/>
      <c r="C52" s="72" t="s">
        <v>36</v>
      </c>
      <c r="D52" s="286"/>
      <c r="E52" s="284">
        <f t="shared" ref="E52" si="12">E51</f>
        <v>104228</v>
      </c>
      <c r="F52" s="1836">
        <f t="shared" ref="F52:G52" si="13">F51</f>
        <v>0</v>
      </c>
      <c r="G52" s="284">
        <f t="shared" si="13"/>
        <v>104228</v>
      </c>
      <c r="H52" s="1731"/>
    </row>
    <row r="53" spans="1:8" s="82" customFormat="1" ht="14.4" customHeight="1">
      <c r="A53" s="952" t="s">
        <v>90</v>
      </c>
      <c r="B53" s="952"/>
      <c r="C53" s="72" t="s">
        <v>91</v>
      </c>
      <c r="D53" s="291"/>
      <c r="E53" s="287">
        <f>E52+E34</f>
        <v>114728</v>
      </c>
      <c r="F53" s="1439">
        <f>F52+F34</f>
        <v>0</v>
      </c>
      <c r="G53" s="287">
        <f>G52+G34</f>
        <v>114728</v>
      </c>
      <c r="H53" s="1731"/>
    </row>
    <row r="54" spans="1:8" s="82" customFormat="1">
      <c r="A54" s="1958"/>
      <c r="B54" s="1958"/>
      <c r="C54" s="1959"/>
      <c r="D54" s="817"/>
      <c r="E54" s="816"/>
      <c r="F54" s="816"/>
      <c r="G54" s="816"/>
      <c r="H54" s="1731"/>
    </row>
    <row r="55" spans="1:8">
      <c r="A55" s="580" t="s">
        <v>334</v>
      </c>
      <c r="B55" s="183" t="s">
        <v>796</v>
      </c>
      <c r="C55" s="183"/>
      <c r="D55" s="183"/>
      <c r="E55" s="183"/>
      <c r="F55" s="183"/>
      <c r="G55" s="183"/>
      <c r="H55" s="1733"/>
    </row>
    <row r="56" spans="1:8" ht="15.6" customHeight="1">
      <c r="A56" s="2224" t="s">
        <v>333</v>
      </c>
      <c r="B56" s="2224"/>
      <c r="C56" s="2224"/>
      <c r="D56" s="499"/>
      <c r="E56" s="499"/>
      <c r="F56" s="499"/>
      <c r="G56" s="499"/>
      <c r="H56" s="1734"/>
    </row>
    <row r="57" spans="1:8" ht="15.6" customHeight="1">
      <c r="A57" s="754" t="s">
        <v>361</v>
      </c>
      <c r="B57" s="1534" t="s">
        <v>859</v>
      </c>
      <c r="C57" s="1707"/>
      <c r="D57" s="499"/>
      <c r="E57" s="499"/>
      <c r="F57" s="499"/>
      <c r="G57" s="499"/>
      <c r="H57" s="1734"/>
    </row>
    <row r="58" spans="1:8" ht="15.6" customHeight="1">
      <c r="A58" s="754" t="s">
        <v>362</v>
      </c>
      <c r="B58" s="667" t="s">
        <v>858</v>
      </c>
      <c r="C58" s="1707"/>
      <c r="D58" s="499"/>
      <c r="E58" s="499"/>
      <c r="F58" s="499"/>
      <c r="G58" s="499"/>
      <c r="H58" s="1734"/>
    </row>
    <row r="59" spans="1:8" ht="15.6" customHeight="1">
      <c r="A59" s="668" t="s">
        <v>337</v>
      </c>
      <c r="B59" s="669" t="s">
        <v>860</v>
      </c>
      <c r="C59" s="1707"/>
      <c r="D59" s="499"/>
      <c r="E59" s="499"/>
      <c r="F59" s="499"/>
      <c r="G59" s="499"/>
      <c r="H59" s="1734"/>
    </row>
    <row r="60" spans="1:8" ht="28.2" customHeight="1">
      <c r="A60" s="668" t="s">
        <v>363</v>
      </c>
      <c r="B60" s="2239" t="s">
        <v>1066</v>
      </c>
      <c r="C60" s="2239"/>
      <c r="D60" s="2239"/>
      <c r="E60" s="2239"/>
      <c r="F60" s="2239"/>
      <c r="G60" s="2239"/>
      <c r="H60" s="1734"/>
    </row>
    <row r="61" spans="1:8">
      <c r="A61" s="668"/>
      <c r="B61" s="669"/>
      <c r="C61" s="814"/>
      <c r="D61" s="814"/>
      <c r="E61" s="814"/>
      <c r="F61" s="814"/>
      <c r="G61" s="1505"/>
      <c r="H61" s="1735"/>
    </row>
    <row r="62" spans="1:8">
      <c r="A62" s="668"/>
      <c r="B62" s="669"/>
      <c r="C62" s="1403"/>
      <c r="D62" s="1403"/>
      <c r="E62" s="1403"/>
      <c r="F62" s="1403"/>
      <c r="G62" s="1505"/>
      <c r="H62" s="1735"/>
    </row>
    <row r="63" spans="1:8">
      <c r="A63" s="668"/>
      <c r="B63" s="669"/>
      <c r="C63" s="1403"/>
      <c r="D63" s="1403"/>
      <c r="E63" s="1403"/>
      <c r="F63" s="1403"/>
      <c r="G63" s="1505"/>
      <c r="H63" s="1735"/>
    </row>
    <row r="64" spans="1:8">
      <c r="A64" s="668"/>
      <c r="B64" s="669"/>
      <c r="C64" s="1403"/>
      <c r="D64" s="2118"/>
      <c r="E64" s="2118"/>
      <c r="F64" s="2118"/>
      <c r="G64" s="2118"/>
      <c r="H64" s="1735"/>
    </row>
    <row r="65" spans="1:8">
      <c r="A65" s="668"/>
      <c r="B65" s="669"/>
      <c r="C65" s="1403"/>
      <c r="D65" s="2118"/>
      <c r="E65" s="2118"/>
      <c r="F65" s="2118"/>
      <c r="G65" s="2118"/>
      <c r="H65" s="1735"/>
    </row>
    <row r="66" spans="1:8">
      <c r="A66" s="814"/>
      <c r="B66" s="502"/>
      <c r="C66" s="501"/>
      <c r="D66" s="2126"/>
      <c r="E66" s="623"/>
      <c r="F66" s="2126"/>
      <c r="G66" s="623"/>
      <c r="H66" s="1532"/>
    </row>
    <row r="67" spans="1:8">
      <c r="A67" s="814"/>
      <c r="B67" s="502"/>
      <c r="C67" s="501"/>
      <c r="D67" s="499"/>
      <c r="E67" s="499"/>
      <c r="F67" s="499"/>
      <c r="G67" s="499"/>
      <c r="H67" s="1734"/>
    </row>
    <row r="68" spans="1:8">
      <c r="A68" s="814"/>
      <c r="B68" s="502"/>
      <c r="C68" s="501"/>
      <c r="D68" s="499"/>
      <c r="E68" s="499"/>
      <c r="F68" s="499"/>
      <c r="G68" s="499"/>
      <c r="H68" s="1734"/>
    </row>
    <row r="69" spans="1:8">
      <c r="A69" s="814"/>
      <c r="B69" s="502"/>
      <c r="C69" s="501"/>
      <c r="D69" s="499"/>
      <c r="E69" s="499"/>
      <c r="F69" s="499"/>
      <c r="G69" s="499"/>
      <c r="H69" s="1734"/>
    </row>
    <row r="70" spans="1:8">
      <c r="A70" s="814"/>
      <c r="B70" s="502"/>
      <c r="C70" s="501"/>
      <c r="D70" s="499"/>
      <c r="E70" s="499"/>
      <c r="F70" s="499"/>
      <c r="G70" s="499"/>
      <c r="H70" s="1734"/>
    </row>
    <row r="71" spans="1:8">
      <c r="A71" s="814"/>
      <c r="B71" s="502"/>
      <c r="C71" s="501"/>
      <c r="D71" s="499"/>
      <c r="E71" s="499"/>
      <c r="F71" s="499"/>
      <c r="G71" s="499"/>
      <c r="H71" s="1734"/>
    </row>
    <row r="72" spans="1:8">
      <c r="A72" s="380"/>
      <c r="B72" s="500"/>
      <c r="C72" s="483"/>
      <c r="D72" s="499"/>
      <c r="E72" s="499"/>
      <c r="F72" s="499"/>
      <c r="G72" s="499"/>
      <c r="H72" s="1734"/>
    </row>
    <row r="73" spans="1:8">
      <c r="A73" s="380"/>
      <c r="B73" s="380"/>
      <c r="C73" s="604"/>
      <c r="D73" s="499"/>
      <c r="E73" s="499"/>
      <c r="F73" s="499"/>
      <c r="G73" s="499"/>
      <c r="H73" s="1734"/>
    </row>
    <row r="74" spans="1:8">
      <c r="A74" s="380"/>
      <c r="B74" s="380"/>
      <c r="C74" s="604"/>
      <c r="D74" s="366"/>
      <c r="E74" s="366"/>
      <c r="F74" s="366"/>
      <c r="G74" s="366"/>
      <c r="H74" s="1533"/>
    </row>
    <row r="75" spans="1:8">
      <c r="A75" s="380"/>
      <c r="B75" s="380"/>
      <c r="C75" s="604"/>
      <c r="D75" s="602"/>
      <c r="E75" s="602"/>
      <c r="F75" s="602"/>
      <c r="G75" s="602"/>
      <c r="H75" s="392"/>
    </row>
    <row r="76" spans="1:8">
      <c r="A76" s="380"/>
      <c r="B76" s="380"/>
      <c r="C76" s="605"/>
      <c r="D76" s="603"/>
      <c r="E76" s="603"/>
      <c r="F76" s="603"/>
      <c r="G76" s="603"/>
      <c r="H76" s="392"/>
    </row>
    <row r="77" spans="1:8">
      <c r="A77" s="380"/>
      <c r="B77" s="380"/>
      <c r="C77" s="604"/>
      <c r="D77" s="387"/>
      <c r="E77" s="387"/>
      <c r="F77" s="387"/>
      <c r="G77" s="387"/>
      <c r="H77" s="1734"/>
    </row>
    <row r="78" spans="1:8">
      <c r="A78" s="380"/>
      <c r="B78" s="380"/>
      <c r="C78" s="605"/>
      <c r="D78" s="387"/>
      <c r="E78" s="387"/>
      <c r="F78" s="387"/>
      <c r="G78" s="387"/>
      <c r="H78" s="1734"/>
    </row>
    <row r="79" spans="1:8">
      <c r="A79" s="380"/>
      <c r="B79" s="380"/>
      <c r="C79" s="605"/>
      <c r="D79" s="387"/>
      <c r="E79" s="387"/>
      <c r="F79" s="387"/>
      <c r="G79" s="387"/>
      <c r="H79" s="1734"/>
    </row>
    <row r="80" spans="1:8">
      <c r="A80" s="450"/>
      <c r="B80" s="380"/>
      <c r="C80" s="605"/>
      <c r="D80" s="387"/>
      <c r="E80" s="387"/>
      <c r="F80" s="387"/>
      <c r="G80" s="387"/>
      <c r="H80" s="1734"/>
    </row>
    <row r="81" spans="1:8">
      <c r="A81" s="450"/>
      <c r="B81" s="380"/>
      <c r="C81" s="605"/>
      <c r="D81" s="387"/>
      <c r="E81" s="387"/>
      <c r="F81" s="387"/>
      <c r="G81" s="387"/>
      <c r="H81" s="1734"/>
    </row>
    <row r="82" spans="1:8">
      <c r="A82" s="450"/>
      <c r="B82" s="380"/>
      <c r="C82" s="605"/>
      <c r="D82" s="387"/>
      <c r="E82" s="387"/>
      <c r="F82" s="387"/>
      <c r="G82" s="387"/>
      <c r="H82" s="1734"/>
    </row>
    <row r="83" spans="1:8">
      <c r="A83" s="450"/>
      <c r="B83" s="380"/>
      <c r="C83" s="605"/>
      <c r="D83" s="387"/>
      <c r="E83" s="387"/>
      <c r="F83" s="387"/>
      <c r="G83" s="387"/>
      <c r="H83" s="1734"/>
    </row>
    <row r="84" spans="1:8">
      <c r="A84" s="450"/>
      <c r="B84" s="380"/>
      <c r="C84" s="604"/>
      <c r="D84" s="387"/>
      <c r="E84" s="387"/>
      <c r="F84" s="387"/>
      <c r="G84" s="387"/>
      <c r="H84" s="1734"/>
    </row>
    <row r="85" spans="1:8">
      <c r="A85" s="450"/>
      <c r="B85" s="380"/>
      <c r="C85" s="604"/>
      <c r="D85" s="387"/>
      <c r="E85" s="387"/>
      <c r="F85" s="387"/>
      <c r="G85" s="387"/>
      <c r="H85" s="1734"/>
    </row>
    <row r="86" spans="1:8">
      <c r="A86" s="450"/>
      <c r="B86" s="380"/>
      <c r="C86" s="604"/>
      <c r="D86" s="387"/>
      <c r="E86" s="387"/>
      <c r="F86" s="387"/>
      <c r="G86" s="387"/>
      <c r="H86" s="1734"/>
    </row>
    <row r="87" spans="1:8">
      <c r="A87" s="450"/>
      <c r="B87" s="380"/>
      <c r="C87" s="604"/>
      <c r="D87" s="387"/>
      <c r="E87" s="387"/>
      <c r="F87" s="387"/>
      <c r="G87" s="387"/>
      <c r="H87" s="1734"/>
    </row>
    <row r="88" spans="1:8">
      <c r="A88" s="450"/>
      <c r="B88" s="380"/>
      <c r="C88" s="604"/>
      <c r="D88" s="387"/>
      <c r="E88" s="387"/>
      <c r="F88" s="387"/>
      <c r="G88" s="387"/>
      <c r="H88" s="1734"/>
    </row>
    <row r="89" spans="1:8">
      <c r="A89" s="450"/>
      <c r="B89" s="380"/>
      <c r="C89" s="604"/>
      <c r="D89" s="387"/>
      <c r="E89" s="387"/>
      <c r="F89" s="387"/>
      <c r="G89" s="387"/>
      <c r="H89" s="1734"/>
    </row>
    <row r="90" spans="1:8">
      <c r="A90" s="450"/>
      <c r="B90" s="380"/>
      <c r="C90" s="604"/>
      <c r="D90" s="387"/>
      <c r="E90" s="387"/>
      <c r="F90" s="387"/>
      <c r="G90" s="387"/>
      <c r="H90" s="1734"/>
    </row>
    <row r="91" spans="1:8">
      <c r="A91" s="450"/>
      <c r="B91" s="380"/>
      <c r="C91" s="604"/>
      <c r="D91" s="387"/>
      <c r="E91" s="387"/>
      <c r="F91" s="387"/>
      <c r="G91" s="387"/>
      <c r="H91" s="1734"/>
    </row>
    <row r="92" spans="1:8">
      <c r="A92" s="450"/>
      <c r="B92" s="380"/>
      <c r="C92" s="606"/>
      <c r="D92" s="387"/>
      <c r="E92" s="387"/>
      <c r="F92" s="387"/>
      <c r="G92" s="387"/>
      <c r="H92" s="1734"/>
    </row>
    <row r="93" spans="1:8">
      <c r="A93" s="450"/>
      <c r="B93" s="607"/>
      <c r="C93" s="604"/>
      <c r="D93" s="387"/>
      <c r="E93" s="387"/>
      <c r="F93" s="387"/>
      <c r="G93" s="387"/>
      <c r="H93" s="1734"/>
    </row>
    <row r="94" spans="1:8">
      <c r="A94" s="450"/>
      <c r="B94" s="607"/>
      <c r="C94" s="604"/>
      <c r="D94" s="387"/>
      <c r="E94" s="387"/>
      <c r="F94" s="387"/>
      <c r="G94" s="387"/>
      <c r="H94" s="1734"/>
    </row>
    <row r="95" spans="1:8">
      <c r="A95" s="450"/>
      <c r="B95" s="607"/>
      <c r="C95" s="604"/>
      <c r="D95" s="387"/>
      <c r="E95" s="387"/>
      <c r="F95" s="387"/>
      <c r="G95" s="387"/>
      <c r="H95" s="1734"/>
    </row>
    <row r="96" spans="1:8">
      <c r="A96" s="450"/>
      <c r="B96" s="607"/>
      <c r="C96" s="380"/>
      <c r="D96" s="387"/>
      <c r="E96" s="387"/>
      <c r="F96" s="387"/>
      <c r="G96" s="387"/>
      <c r="H96" s="1734"/>
    </row>
    <row r="97" spans="1:8">
      <c r="A97" s="450"/>
      <c r="B97" s="607"/>
      <c r="C97" s="604"/>
      <c r="D97" s="387"/>
      <c r="E97" s="387"/>
      <c r="F97" s="387"/>
      <c r="G97" s="387"/>
      <c r="H97" s="1734"/>
    </row>
    <row r="98" spans="1:8">
      <c r="A98" s="450"/>
      <c r="B98" s="607"/>
      <c r="C98" s="604"/>
      <c r="D98" s="387"/>
      <c r="E98" s="387"/>
      <c r="F98" s="387"/>
      <c r="G98" s="387"/>
      <c r="H98" s="1734"/>
    </row>
    <row r="99" spans="1:8">
      <c r="A99" s="450"/>
      <c r="B99" s="607"/>
      <c r="C99" s="604"/>
      <c r="D99" s="387"/>
      <c r="E99" s="387"/>
      <c r="F99" s="387"/>
      <c r="G99" s="387"/>
      <c r="H99" s="1734"/>
    </row>
    <row r="100" spans="1:8">
      <c r="A100" s="450"/>
      <c r="B100" s="380"/>
      <c r="C100" s="604"/>
      <c r="D100" s="387"/>
      <c r="E100" s="387"/>
      <c r="F100" s="387"/>
      <c r="G100" s="387"/>
      <c r="H100" s="1734"/>
    </row>
    <row r="101" spans="1:8">
      <c r="A101" s="450"/>
      <c r="B101" s="380"/>
      <c r="C101" s="604"/>
      <c r="D101" s="387"/>
      <c r="E101" s="387"/>
      <c r="F101" s="387"/>
      <c r="G101" s="387"/>
      <c r="H101" s="1734"/>
    </row>
    <row r="102" spans="1:8">
      <c r="A102" s="450"/>
      <c r="B102" s="380"/>
      <c r="C102" s="604"/>
      <c r="D102" s="387"/>
      <c r="E102" s="387"/>
      <c r="F102" s="387"/>
      <c r="G102" s="387"/>
      <c r="H102" s="1734"/>
    </row>
    <row r="103" spans="1:8">
      <c r="A103" s="450"/>
      <c r="B103" s="380"/>
      <c r="C103" s="604"/>
      <c r="D103" s="387"/>
      <c r="E103" s="387"/>
      <c r="F103" s="387"/>
      <c r="G103" s="387"/>
      <c r="H103" s="1734"/>
    </row>
    <row r="104" spans="1:8">
      <c r="A104" s="281"/>
      <c r="F104" s="377"/>
      <c r="G104" s="377"/>
    </row>
    <row r="105" spans="1:8">
      <c r="A105" s="281"/>
      <c r="C105" s="497"/>
      <c r="F105" s="377"/>
      <c r="G105" s="377"/>
    </row>
  </sheetData>
  <mergeCells count="7">
    <mergeCell ref="B60:G60"/>
    <mergeCell ref="A56:C56"/>
    <mergeCell ref="A1:G1"/>
    <mergeCell ref="A2:G2"/>
    <mergeCell ref="A3:G3"/>
    <mergeCell ref="B4:G4"/>
    <mergeCell ref="B13:G13"/>
  </mergeCells>
  <printOptions horizontalCentered="1"/>
  <pageMargins left="0.78740157480314965" right="0.78740157480314965" top="0.78740157480314965" bottom="4.1338582677165361" header="0.51181102362204722" footer="3.5433070866141736"/>
  <pageSetup paperSize="9" scale="94" firstPageNumber="61" orientation="portrait" blackAndWhite="1" useFirstPageNumber="1" r:id="rId1"/>
  <headerFooter alignWithMargins="0">
    <oddHeader xml:space="preserve">&amp;C   </oddHeader>
    <oddFooter>&amp;C&amp;"Times New Roman,Bold" &amp;P</oddFooter>
  </headerFooter>
  <rowBreaks count="1" manualBreakCount="1">
    <brk id="38" max="9" man="1"/>
  </rowBreaks>
</worksheet>
</file>

<file path=xl/worksheets/sheet36.xml><?xml version="1.0" encoding="utf-8"?>
<worksheet xmlns="http://schemas.openxmlformats.org/spreadsheetml/2006/main" xmlns:r="http://schemas.openxmlformats.org/officeDocument/2006/relationships">
  <sheetPr syncVertical="1" syncRef="A1" transitionEvaluation="1" codeName="Sheet34">
    <tabColor rgb="FFFFFF00"/>
  </sheetPr>
  <dimension ref="A1:Y235"/>
  <sheetViews>
    <sheetView view="pageBreakPreview" zoomScaleNormal="115" zoomScaleSheetLayoutView="100" workbookViewId="0">
      <selection activeCell="I1" sqref="I1:R1048576"/>
    </sheetView>
  </sheetViews>
  <sheetFormatPr defaultColWidth="8.88671875" defaultRowHeight="13.2"/>
  <cols>
    <col min="1" max="1" width="6.44140625" style="525" customWidth="1"/>
    <col min="2" max="2" width="8.109375" style="525" customWidth="1"/>
    <col min="3" max="3" width="33.6640625" style="522" customWidth="1"/>
    <col min="4" max="4" width="10.44140625" style="524" customWidth="1"/>
    <col min="5" max="5" width="9.44140625" style="16" customWidth="1"/>
    <col min="6" max="6" width="10" style="522" customWidth="1"/>
    <col min="7" max="7" width="9.6640625" style="522" customWidth="1"/>
    <col min="8" max="8" width="3.44140625" style="522" customWidth="1"/>
    <col min="9" max="12" width="5.6640625" style="523" customWidth="1"/>
    <col min="13" max="13" width="11.109375" style="523" customWidth="1"/>
    <col min="14" max="25" width="8.88671875" style="523"/>
    <col min="26" max="16384" width="8.88671875" style="522"/>
  </cols>
  <sheetData>
    <row r="1" spans="1:25" ht="13.5" customHeight="1">
      <c r="A1" s="2242" t="s">
        <v>224</v>
      </c>
      <c r="B1" s="2242"/>
      <c r="C1" s="2242"/>
      <c r="D1" s="2242"/>
      <c r="E1" s="2242"/>
      <c r="F1" s="2242"/>
      <c r="G1" s="2242"/>
      <c r="H1" s="1317"/>
      <c r="I1" s="522"/>
      <c r="J1" s="522"/>
      <c r="K1" s="522"/>
      <c r="L1" s="522"/>
      <c r="M1" s="522"/>
      <c r="N1" s="522"/>
      <c r="O1" s="522"/>
      <c r="P1" s="522"/>
      <c r="Q1" s="522"/>
      <c r="R1" s="522"/>
      <c r="S1" s="522"/>
      <c r="T1" s="522"/>
      <c r="U1" s="522"/>
      <c r="V1" s="522"/>
      <c r="W1" s="522"/>
      <c r="X1" s="522"/>
      <c r="Y1" s="522"/>
    </row>
    <row r="2" spans="1:25" ht="13.5" customHeight="1">
      <c r="A2" s="2242" t="s">
        <v>223</v>
      </c>
      <c r="B2" s="2242"/>
      <c r="C2" s="2242"/>
      <c r="D2" s="2242"/>
      <c r="E2" s="2242"/>
      <c r="F2" s="2242"/>
      <c r="G2" s="2242"/>
      <c r="H2" s="1317"/>
      <c r="I2" s="522"/>
      <c r="J2" s="522"/>
      <c r="K2" s="522"/>
      <c r="L2" s="522"/>
      <c r="M2" s="522"/>
      <c r="N2" s="522"/>
      <c r="O2" s="522"/>
      <c r="P2" s="522"/>
      <c r="Q2" s="522"/>
      <c r="R2" s="522"/>
      <c r="S2" s="522"/>
      <c r="T2" s="522"/>
      <c r="U2" s="522"/>
      <c r="V2" s="522"/>
      <c r="W2" s="522"/>
      <c r="X2" s="522"/>
      <c r="Y2" s="522"/>
    </row>
    <row r="3" spans="1:25" ht="13.5" customHeight="1">
      <c r="A3" s="2200" t="s">
        <v>1072</v>
      </c>
      <c r="B3" s="2200"/>
      <c r="C3" s="2200"/>
      <c r="D3" s="2200"/>
      <c r="E3" s="2200"/>
      <c r="F3" s="2200"/>
      <c r="G3" s="1316"/>
      <c r="H3" s="1316"/>
      <c r="I3" s="522"/>
      <c r="J3" s="522"/>
      <c r="K3" s="522"/>
      <c r="L3" s="522"/>
      <c r="M3" s="522"/>
      <c r="N3" s="522"/>
      <c r="O3" s="522"/>
      <c r="P3" s="522"/>
      <c r="Q3" s="522"/>
      <c r="R3" s="522"/>
      <c r="S3" s="522"/>
      <c r="T3" s="522"/>
      <c r="U3" s="522"/>
      <c r="V3" s="522"/>
      <c r="W3" s="522"/>
      <c r="X3" s="522"/>
      <c r="Y3" s="522"/>
    </row>
    <row r="4" spans="1:25" ht="9" customHeight="1">
      <c r="A4" s="670"/>
      <c r="B4" s="671"/>
      <c r="C4" s="671"/>
      <c r="D4" s="671"/>
      <c r="E4" s="2089"/>
      <c r="F4" s="671"/>
      <c r="G4" s="671"/>
      <c r="H4" s="671"/>
      <c r="I4" s="522"/>
      <c r="J4" s="522"/>
      <c r="K4" s="522"/>
      <c r="L4" s="522"/>
      <c r="M4" s="522"/>
      <c r="N4" s="522"/>
      <c r="O4" s="522"/>
      <c r="P4" s="522"/>
      <c r="Q4" s="522"/>
      <c r="R4" s="522"/>
      <c r="S4" s="522"/>
      <c r="T4" s="522"/>
      <c r="U4" s="522"/>
      <c r="V4" s="522"/>
      <c r="W4" s="522"/>
      <c r="X4" s="522"/>
      <c r="Y4" s="522"/>
    </row>
    <row r="5" spans="1:25" ht="13.5" customHeight="1">
      <c r="A5" s="670"/>
      <c r="B5" s="672"/>
      <c r="C5" s="672"/>
      <c r="D5" s="673"/>
      <c r="E5" s="40" t="s">
        <v>28</v>
      </c>
      <c r="F5" s="674" t="s">
        <v>29</v>
      </c>
      <c r="G5" s="674" t="s">
        <v>167</v>
      </c>
      <c r="H5" s="675"/>
      <c r="I5" s="522"/>
      <c r="J5" s="522"/>
      <c r="K5" s="522"/>
      <c r="L5" s="522"/>
      <c r="M5" s="522"/>
      <c r="N5" s="522"/>
      <c r="O5" s="522"/>
      <c r="P5" s="522"/>
      <c r="Q5" s="522"/>
      <c r="R5" s="522"/>
      <c r="S5" s="522"/>
      <c r="T5" s="522"/>
      <c r="U5" s="522"/>
      <c r="V5" s="522"/>
      <c r="W5" s="522"/>
      <c r="X5" s="522"/>
      <c r="Y5" s="522"/>
    </row>
    <row r="6" spans="1:25" ht="13.5" customHeight="1">
      <c r="A6" s="670"/>
      <c r="B6" s="682" t="s">
        <v>30</v>
      </c>
      <c r="C6" s="672" t="s">
        <v>31</v>
      </c>
      <c r="D6" s="677" t="s">
        <v>91</v>
      </c>
      <c r="E6" s="35">
        <v>547944</v>
      </c>
      <c r="F6" s="678">
        <v>814377</v>
      </c>
      <c r="G6" s="678">
        <f>SUM(E6:F6)</f>
        <v>1362321</v>
      </c>
      <c r="H6" s="678"/>
      <c r="I6" s="522"/>
      <c r="J6" s="522"/>
      <c r="K6" s="522"/>
      <c r="L6" s="522"/>
      <c r="M6" s="522"/>
      <c r="N6" s="522"/>
      <c r="O6" s="522"/>
      <c r="P6" s="522"/>
      <c r="Q6" s="522"/>
      <c r="R6" s="522"/>
      <c r="S6" s="522"/>
      <c r="T6" s="522"/>
      <c r="U6" s="522"/>
      <c r="V6" s="522"/>
      <c r="W6" s="522"/>
      <c r="X6" s="522"/>
      <c r="Y6" s="522"/>
    </row>
    <row r="7" spans="1:25" ht="13.5" customHeight="1">
      <c r="A7" s="670"/>
      <c r="B7" s="682" t="s">
        <v>32</v>
      </c>
      <c r="C7" s="679" t="s">
        <v>33</v>
      </c>
      <c r="D7" s="680"/>
      <c r="E7" s="36"/>
      <c r="F7" s="675"/>
      <c r="G7" s="675"/>
      <c r="H7" s="675"/>
      <c r="I7" s="522"/>
      <c r="J7" s="522"/>
      <c r="K7" s="522"/>
      <c r="L7" s="522"/>
      <c r="M7" s="522"/>
      <c r="N7" s="522"/>
      <c r="O7" s="522"/>
      <c r="P7" s="522"/>
      <c r="Q7" s="522"/>
      <c r="R7" s="522"/>
      <c r="S7" s="522"/>
      <c r="T7" s="522"/>
      <c r="U7" s="522"/>
      <c r="V7" s="522"/>
      <c r="W7" s="522"/>
      <c r="X7" s="522"/>
      <c r="Y7" s="522"/>
    </row>
    <row r="8" spans="1:25" ht="13.5" customHeight="1">
      <c r="A8" s="670"/>
      <c r="B8" s="682"/>
      <c r="C8" s="679" t="s">
        <v>163</v>
      </c>
      <c r="D8" s="680" t="s">
        <v>91</v>
      </c>
      <c r="E8" s="36">
        <f>G84</f>
        <v>223296</v>
      </c>
      <c r="F8" s="681">
        <f>G111</f>
        <v>121998</v>
      </c>
      <c r="G8" s="675">
        <f>SUM(E8:F8)</f>
        <v>345294</v>
      </c>
      <c r="H8" s="675"/>
      <c r="I8" s="522"/>
      <c r="J8" s="522"/>
      <c r="K8" s="522"/>
      <c r="L8" s="522"/>
      <c r="M8" s="522"/>
      <c r="N8" s="522"/>
      <c r="O8" s="522"/>
      <c r="P8" s="522"/>
      <c r="Q8" s="522"/>
      <c r="R8" s="522"/>
      <c r="S8" s="522"/>
      <c r="T8" s="522"/>
      <c r="U8" s="522"/>
      <c r="V8" s="522"/>
      <c r="W8" s="522"/>
      <c r="X8" s="522"/>
      <c r="Y8" s="522"/>
    </row>
    <row r="9" spans="1:25" ht="13.5" customHeight="1">
      <c r="A9" s="670"/>
      <c r="B9" s="682" t="s">
        <v>90</v>
      </c>
      <c r="C9" s="672" t="s">
        <v>47</v>
      </c>
      <c r="D9" s="683" t="s">
        <v>91</v>
      </c>
      <c r="E9" s="47">
        <f>SUM(E6:E8)</f>
        <v>771240</v>
      </c>
      <c r="F9" s="684">
        <f>SUM(F6:F8)</f>
        <v>936375</v>
      </c>
      <c r="G9" s="684">
        <f>SUM(E9:F9)</f>
        <v>1707615</v>
      </c>
      <c r="H9" s="678"/>
      <c r="I9" s="522"/>
      <c r="J9" s="522"/>
      <c r="K9" s="522"/>
      <c r="L9" s="522"/>
      <c r="M9" s="522"/>
      <c r="N9" s="522"/>
      <c r="O9" s="522"/>
      <c r="P9" s="522"/>
      <c r="Q9" s="522"/>
      <c r="R9" s="522"/>
      <c r="S9" s="522"/>
      <c r="T9" s="522"/>
      <c r="U9" s="522"/>
      <c r="V9" s="522"/>
      <c r="W9" s="522"/>
      <c r="X9" s="522"/>
      <c r="Y9" s="522"/>
    </row>
    <row r="10" spans="1:25" ht="13.5" customHeight="1">
      <c r="A10" s="670"/>
      <c r="B10" s="676"/>
      <c r="C10" s="672"/>
      <c r="D10" s="685"/>
      <c r="E10" s="34"/>
      <c r="F10" s="677"/>
      <c r="G10" s="685"/>
      <c r="H10" s="685"/>
      <c r="I10" s="522"/>
      <c r="J10" s="522"/>
      <c r="K10" s="522"/>
      <c r="L10" s="522"/>
      <c r="M10" s="522"/>
      <c r="N10" s="522"/>
      <c r="O10" s="522"/>
      <c r="P10" s="522"/>
      <c r="Q10" s="522"/>
      <c r="R10" s="522"/>
      <c r="S10" s="522"/>
      <c r="T10" s="522"/>
      <c r="U10" s="522"/>
      <c r="V10" s="522"/>
      <c r="W10" s="522"/>
      <c r="X10" s="522"/>
      <c r="Y10" s="522"/>
    </row>
    <row r="11" spans="1:25" ht="13.5" customHeight="1">
      <c r="A11" s="670"/>
      <c r="B11" s="682" t="s">
        <v>48</v>
      </c>
      <c r="C11" s="672" t="s">
        <v>49</v>
      </c>
      <c r="D11" s="672"/>
      <c r="E11" s="33"/>
      <c r="F11" s="686"/>
      <c r="G11" s="672"/>
      <c r="H11" s="672"/>
    </row>
    <row r="12" spans="1:25" ht="13.5" customHeight="1">
      <c r="A12" s="670"/>
      <c r="B12" s="676"/>
      <c r="C12" s="672"/>
      <c r="D12" s="672"/>
      <c r="E12" s="33"/>
      <c r="F12" s="686"/>
      <c r="G12" s="672"/>
      <c r="H12" s="672"/>
    </row>
    <row r="13" spans="1:25" s="556" customFormat="1">
      <c r="A13" s="687"/>
      <c r="B13" s="688"/>
      <c r="C13" s="688"/>
      <c r="D13" s="688"/>
      <c r="E13" s="2092"/>
      <c r="F13" s="688"/>
      <c r="G13" s="688" t="s">
        <v>368</v>
      </c>
      <c r="H13" s="689"/>
    </row>
    <row r="14" spans="1:25" s="556" customFormat="1" ht="12.75" customHeight="1" thickBot="1">
      <c r="A14" s="690"/>
      <c r="B14" s="691"/>
      <c r="C14" s="691" t="s">
        <v>50</v>
      </c>
      <c r="D14" s="691"/>
      <c r="E14" s="282"/>
      <c r="F14" s="691"/>
      <c r="G14" s="692" t="s">
        <v>167</v>
      </c>
      <c r="H14" s="675"/>
    </row>
    <row r="15" spans="1:25" s="556" customFormat="1" ht="24" hidden="1" customHeight="1" thickTop="1">
      <c r="A15" s="297"/>
      <c r="B15" s="859"/>
      <c r="C15" s="295"/>
      <c r="D15" s="299"/>
      <c r="E15" s="5"/>
      <c r="F15" s="299"/>
      <c r="G15" s="299"/>
      <c r="H15" s="299"/>
      <c r="I15" s="1166"/>
      <c r="J15" s="1166"/>
      <c r="K15" s="1166"/>
      <c r="L15" s="1167"/>
    </row>
    <row r="16" spans="1:25" ht="15" customHeight="1" thickTop="1">
      <c r="A16" s="1183"/>
      <c r="B16" s="1183"/>
      <c r="C16" s="1184" t="s">
        <v>94</v>
      </c>
      <c r="D16" s="1168"/>
      <c r="E16" s="333"/>
      <c r="F16" s="957"/>
      <c r="G16" s="1168"/>
      <c r="H16" s="1168"/>
      <c r="T16" s="522"/>
      <c r="U16" s="522"/>
      <c r="V16" s="522"/>
      <c r="W16" s="522"/>
      <c r="X16" s="522"/>
      <c r="Y16" s="522"/>
    </row>
    <row r="17" spans="1:25" ht="26.4">
      <c r="A17" s="1338" t="s">
        <v>95</v>
      </c>
      <c r="B17" s="1339">
        <v>2045</v>
      </c>
      <c r="C17" s="455" t="s">
        <v>474</v>
      </c>
      <c r="D17" s="1169"/>
      <c r="E17" s="865"/>
      <c r="F17" s="860"/>
      <c r="G17" s="1169"/>
      <c r="H17" s="1169"/>
      <c r="T17" s="522"/>
      <c r="U17" s="522"/>
      <c r="V17" s="522"/>
      <c r="W17" s="522"/>
      <c r="X17" s="522"/>
      <c r="Y17" s="522"/>
    </row>
    <row r="18" spans="1:25" ht="15" customHeight="1">
      <c r="A18" s="1338"/>
      <c r="B18" s="1340">
        <v>0.10100000000000001</v>
      </c>
      <c r="C18" s="455" t="s">
        <v>662</v>
      </c>
      <c r="D18" s="1170"/>
      <c r="E18" s="767"/>
      <c r="F18" s="861"/>
      <c r="G18" s="1170"/>
      <c r="H18" s="1170"/>
      <c r="T18" s="522"/>
      <c r="U18" s="522"/>
      <c r="V18" s="522"/>
      <c r="W18" s="522"/>
      <c r="X18" s="522"/>
      <c r="Y18" s="522"/>
    </row>
    <row r="19" spans="1:25" ht="15" customHeight="1">
      <c r="A19" s="1338"/>
      <c r="B19" s="1341">
        <v>60</v>
      </c>
      <c r="C19" s="457" t="s">
        <v>41</v>
      </c>
      <c r="D19" s="1170"/>
      <c r="E19" s="767"/>
      <c r="F19" s="861"/>
      <c r="G19" s="1170"/>
      <c r="H19" s="1170"/>
      <c r="T19" s="522"/>
      <c r="U19" s="522"/>
      <c r="V19" s="522"/>
      <c r="W19" s="522"/>
      <c r="X19" s="522"/>
      <c r="Y19" s="522"/>
    </row>
    <row r="20" spans="1:25" ht="15" customHeight="1">
      <c r="A20" s="1338"/>
      <c r="B20" s="1341">
        <v>44</v>
      </c>
      <c r="C20" s="457" t="s">
        <v>97</v>
      </c>
      <c r="D20" s="1170"/>
      <c r="E20" s="767"/>
      <c r="F20" s="861"/>
      <c r="G20" s="1170"/>
      <c r="H20" s="1170"/>
      <c r="T20" s="522"/>
      <c r="U20" s="522"/>
      <c r="V20" s="522"/>
      <c r="W20" s="522"/>
      <c r="X20" s="522"/>
      <c r="Y20" s="522"/>
    </row>
    <row r="21" spans="1:25" ht="15" customHeight="1">
      <c r="A21" s="1338"/>
      <c r="B21" s="1342" t="s">
        <v>397</v>
      </c>
      <c r="C21" s="457" t="s">
        <v>392</v>
      </c>
      <c r="D21" s="1173"/>
      <c r="E21" s="290">
        <v>3909</v>
      </c>
      <c r="F21" s="1122"/>
      <c r="G21" s="1173">
        <f>SUM(E21:F21)</f>
        <v>3909</v>
      </c>
      <c r="H21" s="1171" t="s">
        <v>330</v>
      </c>
      <c r="I21" s="1172"/>
      <c r="J21" s="1172"/>
      <c r="T21" s="522"/>
      <c r="U21" s="522"/>
      <c r="V21" s="522"/>
      <c r="W21" s="522"/>
      <c r="X21" s="522"/>
      <c r="Y21" s="522"/>
    </row>
    <row r="22" spans="1:25" ht="15" customHeight="1">
      <c r="A22" s="1338" t="s">
        <v>90</v>
      </c>
      <c r="B22" s="1341">
        <v>60</v>
      </c>
      <c r="C22" s="457" t="s">
        <v>41</v>
      </c>
      <c r="D22" s="1173"/>
      <c r="E22" s="290">
        <f>SUM(E21:E21)</f>
        <v>3909</v>
      </c>
      <c r="F22" s="2079">
        <f>SUM(F21:F21)</f>
        <v>0</v>
      </c>
      <c r="G22" s="1173">
        <f>SUM(G21:G21)</f>
        <v>3909</v>
      </c>
      <c r="H22" s="1171"/>
      <c r="I22" s="1172"/>
      <c r="J22" s="1172"/>
      <c r="T22" s="522"/>
      <c r="U22" s="522"/>
      <c r="V22" s="522"/>
      <c r="W22" s="522"/>
      <c r="X22" s="522"/>
      <c r="Y22" s="522"/>
    </row>
    <row r="23" spans="1:25" ht="15" customHeight="1">
      <c r="A23" s="1338" t="s">
        <v>90</v>
      </c>
      <c r="B23" s="1340">
        <v>0.10100000000000001</v>
      </c>
      <c r="C23" s="455" t="s">
        <v>662</v>
      </c>
      <c r="D23" s="1174"/>
      <c r="E23" s="370">
        <f>E22</f>
        <v>3909</v>
      </c>
      <c r="F23" s="2080">
        <f t="shared" ref="F23:G23" si="0">F22</f>
        <v>0</v>
      </c>
      <c r="G23" s="1174">
        <f t="shared" si="0"/>
        <v>3909</v>
      </c>
      <c r="H23" s="1170"/>
      <c r="I23" s="1172"/>
      <c r="J23" s="1172"/>
      <c r="T23" s="522"/>
      <c r="U23" s="522"/>
      <c r="V23" s="522"/>
      <c r="W23" s="522"/>
      <c r="X23" s="522"/>
      <c r="Y23" s="522"/>
    </row>
    <row r="24" spans="1:25" ht="28.2" customHeight="1">
      <c r="A24" s="1338" t="s">
        <v>90</v>
      </c>
      <c r="B24" s="1339">
        <v>2045</v>
      </c>
      <c r="C24" s="455" t="s">
        <v>474</v>
      </c>
      <c r="D24" s="1173"/>
      <c r="E24" s="290">
        <f>E23</f>
        <v>3909</v>
      </c>
      <c r="F24" s="2081">
        <f t="shared" ref="F24:G24" si="1">F23</f>
        <v>0</v>
      </c>
      <c r="G24" s="305">
        <f t="shared" si="1"/>
        <v>3909</v>
      </c>
      <c r="H24" s="1171"/>
      <c r="I24" s="1172"/>
      <c r="J24" s="1172"/>
      <c r="T24" s="522"/>
      <c r="U24" s="522"/>
      <c r="V24" s="522"/>
      <c r="W24" s="522"/>
      <c r="X24" s="522"/>
      <c r="Y24" s="522"/>
    </row>
    <row r="25" spans="1:25">
      <c r="A25" s="1338"/>
      <c r="B25" s="1339"/>
      <c r="C25" s="457"/>
      <c r="D25" s="1175"/>
      <c r="E25" s="286"/>
      <c r="F25" s="2082"/>
      <c r="G25" s="1175"/>
      <c r="H25" s="1175"/>
      <c r="I25" s="1172"/>
      <c r="J25" s="1172"/>
      <c r="T25" s="522"/>
      <c r="U25" s="522"/>
      <c r="V25" s="522"/>
      <c r="W25" s="522"/>
      <c r="X25" s="522"/>
      <c r="Y25" s="522"/>
    </row>
    <row r="26" spans="1:25" ht="14.4" customHeight="1">
      <c r="A26" s="1338" t="s">
        <v>95</v>
      </c>
      <c r="B26" s="1339">
        <v>2216</v>
      </c>
      <c r="C26" s="455" t="s">
        <v>261</v>
      </c>
      <c r="D26" s="1175"/>
      <c r="E26" s="286"/>
      <c r="F26" s="2082"/>
      <c r="G26" s="1175"/>
      <c r="H26" s="1175"/>
      <c r="I26" s="1172"/>
      <c r="J26" s="1172"/>
      <c r="T26" s="522"/>
      <c r="U26" s="522"/>
      <c r="V26" s="522"/>
      <c r="W26" s="522"/>
      <c r="X26" s="522"/>
      <c r="Y26" s="522"/>
    </row>
    <row r="27" spans="1:25" ht="14.4" customHeight="1">
      <c r="A27" s="1338"/>
      <c r="B27" s="1344">
        <v>5</v>
      </c>
      <c r="C27" s="1346" t="s">
        <v>770</v>
      </c>
      <c r="D27" s="1175"/>
      <c r="E27" s="286"/>
      <c r="F27" s="2082"/>
      <c r="G27" s="1175"/>
      <c r="H27" s="1175"/>
      <c r="I27" s="1172"/>
      <c r="J27" s="1172"/>
      <c r="T27" s="522"/>
      <c r="U27" s="522"/>
      <c r="V27" s="522"/>
      <c r="W27" s="522"/>
      <c r="X27" s="522"/>
      <c r="Y27" s="522"/>
    </row>
    <row r="28" spans="1:25">
      <c r="A28" s="1338"/>
      <c r="B28" s="1347">
        <v>5.8</v>
      </c>
      <c r="C28" s="1184" t="s">
        <v>42</v>
      </c>
      <c r="D28" s="1175"/>
      <c r="E28" s="286"/>
      <c r="F28" s="2082"/>
      <c r="G28" s="1175"/>
      <c r="H28" s="1175"/>
      <c r="I28" s="1172"/>
      <c r="J28" s="1172"/>
      <c r="T28" s="522"/>
      <c r="U28" s="522"/>
      <c r="V28" s="522"/>
      <c r="W28" s="522"/>
      <c r="X28" s="522"/>
      <c r="Y28" s="522"/>
    </row>
    <row r="29" spans="1:25" ht="15" customHeight="1">
      <c r="A29" s="1349" t="s">
        <v>334</v>
      </c>
      <c r="B29" s="1348" t="s">
        <v>957</v>
      </c>
      <c r="C29" s="1346" t="s">
        <v>958</v>
      </c>
      <c r="D29" s="1175"/>
      <c r="E29" s="284">
        <v>30000</v>
      </c>
      <c r="F29" s="2082"/>
      <c r="G29" s="1175">
        <f>SUM(E29:F29)</f>
        <v>30000</v>
      </c>
      <c r="H29" s="1175"/>
      <c r="I29" s="1172"/>
      <c r="J29" s="1172"/>
      <c r="T29" s="522"/>
      <c r="U29" s="522"/>
      <c r="V29" s="522"/>
      <c r="W29" s="522"/>
      <c r="X29" s="522"/>
      <c r="Y29" s="522"/>
    </row>
    <row r="30" spans="1:25" ht="14.4" customHeight="1">
      <c r="A30" s="1349" t="s">
        <v>334</v>
      </c>
      <c r="B30" s="1348" t="s">
        <v>1008</v>
      </c>
      <c r="C30" s="1346" t="s">
        <v>1009</v>
      </c>
      <c r="D30" s="1180"/>
      <c r="E30" s="290">
        <v>17000</v>
      </c>
      <c r="F30" s="2081"/>
      <c r="G30" s="1180">
        <f>SUM(E30:F30)</f>
        <v>17000</v>
      </c>
      <c r="H30" s="1175"/>
      <c r="I30" s="1172"/>
      <c r="J30" s="1172"/>
      <c r="T30" s="522"/>
      <c r="U30" s="522"/>
      <c r="V30" s="522"/>
      <c r="W30" s="522"/>
      <c r="X30" s="522"/>
      <c r="Y30" s="522"/>
    </row>
    <row r="31" spans="1:25" ht="14.4" customHeight="1">
      <c r="A31" s="1338" t="s">
        <v>90</v>
      </c>
      <c r="B31" s="1347">
        <v>5.8</v>
      </c>
      <c r="C31" s="1184" t="s">
        <v>42</v>
      </c>
      <c r="D31" s="304"/>
      <c r="E31" s="284">
        <f>E29+E30</f>
        <v>47000</v>
      </c>
      <c r="F31" s="2082">
        <f>F29</f>
        <v>0</v>
      </c>
      <c r="G31" s="303">
        <f>G29+G30</f>
        <v>47000</v>
      </c>
      <c r="H31" s="1175"/>
      <c r="I31" s="1172"/>
      <c r="J31" s="1172"/>
      <c r="T31" s="522"/>
      <c r="U31" s="522"/>
      <c r="V31" s="522"/>
      <c r="W31" s="522"/>
      <c r="X31" s="522"/>
      <c r="Y31" s="522"/>
    </row>
    <row r="32" spans="1:25" ht="14.4" customHeight="1">
      <c r="A32" s="1338" t="s">
        <v>90</v>
      </c>
      <c r="B32" s="1344">
        <v>5</v>
      </c>
      <c r="C32" s="1346" t="s">
        <v>770</v>
      </c>
      <c r="D32" s="307"/>
      <c r="E32" s="287">
        <f>E31</f>
        <v>47000</v>
      </c>
      <c r="F32" s="2077">
        <f t="shared" ref="F32:G33" si="2">F31</f>
        <v>0</v>
      </c>
      <c r="G32" s="302">
        <f t="shared" si="2"/>
        <v>47000</v>
      </c>
      <c r="H32" s="1175"/>
      <c r="I32" s="1172"/>
      <c r="J32" s="1172"/>
      <c r="T32" s="522"/>
      <c r="U32" s="522"/>
      <c r="V32" s="522"/>
      <c r="W32" s="522"/>
      <c r="X32" s="522"/>
      <c r="Y32" s="522"/>
    </row>
    <row r="33" spans="1:25" s="527" customFormat="1" ht="14.4" customHeight="1">
      <c r="A33" s="1338" t="s">
        <v>90</v>
      </c>
      <c r="B33" s="1339">
        <v>2216</v>
      </c>
      <c r="C33" s="455" t="s">
        <v>261</v>
      </c>
      <c r="D33" s="1738"/>
      <c r="E33" s="369">
        <f>E32</f>
        <v>47000</v>
      </c>
      <c r="F33" s="2083">
        <f t="shared" si="2"/>
        <v>0</v>
      </c>
      <c r="G33" s="1571">
        <f t="shared" si="2"/>
        <v>47000</v>
      </c>
      <c r="H33" s="1176"/>
      <c r="I33" s="1172"/>
      <c r="J33" s="1172"/>
      <c r="K33" s="528"/>
      <c r="L33" s="528"/>
      <c r="M33" s="528"/>
      <c r="N33" s="528"/>
      <c r="O33" s="528"/>
      <c r="P33" s="528"/>
      <c r="Q33" s="528"/>
      <c r="R33" s="528"/>
      <c r="S33" s="528"/>
    </row>
    <row r="34" spans="1:25" s="527" customFormat="1" ht="12" customHeight="1">
      <c r="A34" s="1338"/>
      <c r="B34" s="1339"/>
      <c r="C34" s="455"/>
      <c r="D34" s="1178"/>
      <c r="E34" s="285"/>
      <c r="F34" s="2084"/>
      <c r="G34" s="1178"/>
      <c r="H34" s="1178"/>
      <c r="I34" s="1172"/>
      <c r="J34" s="1172"/>
      <c r="K34" s="528"/>
      <c r="L34" s="528"/>
      <c r="M34" s="528"/>
      <c r="N34" s="528"/>
      <c r="O34" s="528"/>
      <c r="P34" s="528"/>
      <c r="Q34" s="528"/>
      <c r="R34" s="528"/>
      <c r="S34" s="528"/>
    </row>
    <row r="35" spans="1:25" s="527" customFormat="1" ht="13.95" customHeight="1">
      <c r="A35" s="1338" t="s">
        <v>95</v>
      </c>
      <c r="B35" s="1339">
        <v>2217</v>
      </c>
      <c r="C35" s="455" t="s">
        <v>322</v>
      </c>
      <c r="D35" s="1178"/>
      <c r="E35" s="285"/>
      <c r="F35" s="2084"/>
      <c r="G35" s="1178"/>
      <c r="H35" s="1178"/>
      <c r="I35" s="1172"/>
      <c r="J35" s="1172"/>
      <c r="K35" s="528"/>
      <c r="L35" s="528"/>
      <c r="M35" s="528"/>
      <c r="N35" s="528"/>
      <c r="O35" s="528"/>
      <c r="P35" s="528"/>
      <c r="Q35" s="528"/>
      <c r="R35" s="528"/>
      <c r="S35" s="528"/>
    </row>
    <row r="36" spans="1:25" s="527" customFormat="1" ht="13.95" customHeight="1">
      <c r="A36" s="1338"/>
      <c r="B36" s="1344">
        <v>1</v>
      </c>
      <c r="C36" s="457" t="s">
        <v>1004</v>
      </c>
      <c r="D36" s="1178"/>
      <c r="E36" s="285"/>
      <c r="F36" s="2084"/>
      <c r="G36" s="1178"/>
      <c r="H36" s="1178"/>
      <c r="I36" s="1172"/>
      <c r="J36" s="1172"/>
      <c r="K36" s="528"/>
      <c r="L36" s="528"/>
      <c r="M36" s="528"/>
      <c r="N36" s="528"/>
      <c r="O36" s="528"/>
      <c r="P36" s="528"/>
      <c r="Q36" s="528"/>
      <c r="R36" s="528"/>
      <c r="S36" s="528"/>
    </row>
    <row r="37" spans="1:25" s="527" customFormat="1" ht="13.95" customHeight="1">
      <c r="A37" s="1338"/>
      <c r="B37" s="1350">
        <v>1.8</v>
      </c>
      <c r="C37" s="455" t="s">
        <v>42</v>
      </c>
      <c r="D37" s="1178"/>
      <c r="E37" s="285"/>
      <c r="F37" s="2084"/>
      <c r="G37" s="1178"/>
      <c r="H37" s="1178"/>
      <c r="I37" s="1172"/>
      <c r="J37" s="1172"/>
      <c r="K37" s="528"/>
      <c r="L37" s="528"/>
      <c r="M37" s="528"/>
      <c r="N37" s="528"/>
      <c r="O37" s="528"/>
      <c r="P37" s="528"/>
      <c r="Q37" s="528"/>
      <c r="R37" s="528"/>
      <c r="S37" s="528"/>
    </row>
    <row r="38" spans="1:25" s="527" customFormat="1" ht="13.95" customHeight="1">
      <c r="A38" s="1338"/>
      <c r="B38" s="1341">
        <v>62</v>
      </c>
      <c r="C38" s="457" t="s">
        <v>1005</v>
      </c>
      <c r="D38" s="1175"/>
      <c r="E38" s="284"/>
      <c r="F38" s="2082"/>
      <c r="G38" s="1175"/>
      <c r="H38" s="1178"/>
      <c r="I38" s="1172"/>
      <c r="J38" s="1172"/>
      <c r="K38" s="528"/>
      <c r="L38" s="528"/>
      <c r="M38" s="528"/>
      <c r="N38" s="528"/>
      <c r="O38" s="528"/>
      <c r="P38" s="528"/>
      <c r="Q38" s="528"/>
      <c r="R38" s="528"/>
      <c r="S38" s="528"/>
    </row>
    <row r="39" spans="1:25" s="527" customFormat="1" ht="13.95" customHeight="1">
      <c r="A39" s="1343"/>
      <c r="B39" s="1960" t="s">
        <v>1006</v>
      </c>
      <c r="C39" s="1961" t="s">
        <v>158</v>
      </c>
      <c r="D39" s="1180"/>
      <c r="E39" s="290">
        <v>2000</v>
      </c>
      <c r="F39" s="2081">
        <v>0</v>
      </c>
      <c r="G39" s="1180">
        <f>SUM(E39:F39)</f>
        <v>2000</v>
      </c>
      <c r="H39" s="1178" t="s">
        <v>332</v>
      </c>
      <c r="I39" s="1172"/>
      <c r="J39" s="1172"/>
      <c r="K39" s="528"/>
      <c r="L39" s="528"/>
      <c r="M39" s="528"/>
      <c r="N39" s="528"/>
      <c r="O39" s="528"/>
      <c r="P39" s="528"/>
      <c r="Q39" s="528"/>
      <c r="R39" s="528"/>
      <c r="S39" s="528"/>
    </row>
    <row r="40" spans="1:25" s="527" customFormat="1" ht="14.4" customHeight="1">
      <c r="A40" s="1338" t="s">
        <v>90</v>
      </c>
      <c r="B40" s="1341">
        <v>62</v>
      </c>
      <c r="C40" s="457" t="s">
        <v>1005</v>
      </c>
      <c r="D40" s="1180"/>
      <c r="E40" s="290">
        <f>E39</f>
        <v>2000</v>
      </c>
      <c r="F40" s="2081">
        <f t="shared" ref="F40:G42" si="3">F39</f>
        <v>0</v>
      </c>
      <c r="G40" s="305">
        <f t="shared" si="3"/>
        <v>2000</v>
      </c>
      <c r="H40" s="1178"/>
      <c r="I40" s="1172"/>
      <c r="J40" s="1172"/>
      <c r="K40" s="528"/>
      <c r="L40" s="528"/>
      <c r="M40" s="528"/>
      <c r="N40" s="528"/>
      <c r="O40" s="528"/>
      <c r="P40" s="528"/>
      <c r="Q40" s="528"/>
      <c r="R40" s="528"/>
      <c r="S40" s="528"/>
    </row>
    <row r="41" spans="1:25" s="527" customFormat="1" ht="14.4" customHeight="1">
      <c r="A41" s="1338" t="s">
        <v>90</v>
      </c>
      <c r="B41" s="1350">
        <v>1.8</v>
      </c>
      <c r="C41" s="455" t="s">
        <v>42</v>
      </c>
      <c r="D41" s="1180"/>
      <c r="E41" s="290">
        <f>E40</f>
        <v>2000</v>
      </c>
      <c r="F41" s="2081">
        <f t="shared" si="3"/>
        <v>0</v>
      </c>
      <c r="G41" s="305">
        <f t="shared" si="3"/>
        <v>2000</v>
      </c>
      <c r="H41" s="1178"/>
      <c r="I41" s="1172"/>
      <c r="J41" s="1172"/>
      <c r="K41" s="528"/>
      <c r="L41" s="528"/>
      <c r="M41" s="528"/>
      <c r="N41" s="528"/>
      <c r="O41" s="528"/>
      <c r="P41" s="528"/>
      <c r="Q41" s="528"/>
      <c r="R41" s="528"/>
      <c r="S41" s="528"/>
    </row>
    <row r="42" spans="1:25" s="527" customFormat="1" ht="14.4" customHeight="1">
      <c r="A42" s="1338" t="s">
        <v>90</v>
      </c>
      <c r="B42" s="1344">
        <v>1</v>
      </c>
      <c r="C42" s="457" t="s">
        <v>1004</v>
      </c>
      <c r="D42" s="1180"/>
      <c r="E42" s="290">
        <f>E41</f>
        <v>2000</v>
      </c>
      <c r="F42" s="2081">
        <f t="shared" si="3"/>
        <v>0</v>
      </c>
      <c r="G42" s="305">
        <f t="shared" si="3"/>
        <v>2000</v>
      </c>
      <c r="H42" s="1178"/>
      <c r="I42" s="1172"/>
      <c r="J42" s="1172"/>
      <c r="K42" s="528"/>
      <c r="L42" s="528"/>
      <c r="M42" s="528"/>
      <c r="N42" s="528"/>
      <c r="O42" s="528"/>
      <c r="P42" s="528"/>
      <c r="Q42" s="528"/>
      <c r="R42" s="528"/>
      <c r="S42" s="528"/>
    </row>
    <row r="43" spans="1:25" s="527" customFormat="1" ht="14.4" customHeight="1">
      <c r="A43" s="1338"/>
      <c r="B43" s="1339"/>
      <c r="C43" s="455"/>
      <c r="D43" s="1178"/>
      <c r="E43" s="285"/>
      <c r="F43" s="2084"/>
      <c r="G43" s="1178"/>
      <c r="H43" s="1178"/>
      <c r="I43" s="1172"/>
      <c r="J43" s="1172"/>
      <c r="K43" s="528"/>
      <c r="L43" s="528"/>
      <c r="M43" s="528"/>
      <c r="N43" s="528"/>
      <c r="O43" s="528"/>
      <c r="P43" s="528"/>
      <c r="Q43" s="528"/>
      <c r="R43" s="528"/>
      <c r="S43" s="528"/>
    </row>
    <row r="44" spans="1:25" ht="14.4" customHeight="1">
      <c r="A44" s="1338"/>
      <c r="B44" s="1344">
        <v>5</v>
      </c>
      <c r="C44" s="457" t="s">
        <v>323</v>
      </c>
      <c r="D44" s="304"/>
      <c r="E44" s="284"/>
      <c r="F44" s="2082"/>
      <c r="G44" s="303"/>
      <c r="H44" s="303"/>
      <c r="I44" s="1172"/>
      <c r="J44" s="1172"/>
      <c r="T44" s="522"/>
      <c r="U44" s="522"/>
      <c r="V44" s="522"/>
      <c r="W44" s="522"/>
      <c r="X44" s="522"/>
      <c r="Y44" s="522"/>
    </row>
    <row r="45" spans="1:25" ht="14.4" customHeight="1">
      <c r="A45" s="1338"/>
      <c r="B45" s="1350">
        <v>5.8</v>
      </c>
      <c r="C45" s="455" t="s">
        <v>42</v>
      </c>
      <c r="D45" s="304"/>
      <c r="E45" s="284"/>
      <c r="F45" s="2082"/>
      <c r="G45" s="304"/>
      <c r="H45" s="304"/>
      <c r="I45" s="1172"/>
      <c r="J45" s="1172"/>
      <c r="T45" s="522"/>
      <c r="U45" s="522"/>
      <c r="V45" s="522"/>
      <c r="W45" s="522"/>
      <c r="X45" s="522"/>
      <c r="Y45" s="522"/>
    </row>
    <row r="46" spans="1:25" ht="26.4">
      <c r="A46" s="1338"/>
      <c r="B46" s="1345">
        <v>82</v>
      </c>
      <c r="C46" s="1351" t="s">
        <v>325</v>
      </c>
      <c r="D46" s="304"/>
      <c r="E46" s="284"/>
      <c r="F46" s="2082"/>
      <c r="G46" s="304"/>
      <c r="H46" s="304"/>
      <c r="I46" s="1172"/>
      <c r="J46" s="1172"/>
      <c r="T46" s="522"/>
      <c r="U46" s="522"/>
      <c r="V46" s="522"/>
      <c r="W46" s="522"/>
      <c r="X46" s="522"/>
      <c r="Y46" s="522"/>
    </row>
    <row r="47" spans="1:25" ht="14.4" customHeight="1">
      <c r="A47" s="1338"/>
      <c r="B47" s="1345">
        <v>21</v>
      </c>
      <c r="C47" s="1351" t="s">
        <v>663</v>
      </c>
      <c r="D47" s="304"/>
      <c r="E47" s="284"/>
      <c r="F47" s="2082"/>
      <c r="G47" s="303"/>
      <c r="H47" s="303"/>
      <c r="I47" s="1172"/>
      <c r="J47" s="1172"/>
      <c r="T47" s="522"/>
      <c r="U47" s="522"/>
      <c r="V47" s="522"/>
      <c r="W47" s="522"/>
      <c r="X47" s="522"/>
      <c r="Y47" s="522"/>
    </row>
    <row r="48" spans="1:25" ht="14.4" customHeight="1">
      <c r="A48" s="1338"/>
      <c r="B48" s="1345" t="s">
        <v>664</v>
      </c>
      <c r="C48" s="1351" t="s">
        <v>665</v>
      </c>
      <c r="D48" s="304"/>
      <c r="E48" s="284">
        <v>150000</v>
      </c>
      <c r="F48" s="2082"/>
      <c r="G48" s="303">
        <f>SUM(E48:F48)</f>
        <v>150000</v>
      </c>
      <c r="H48" s="303" t="s">
        <v>340</v>
      </c>
      <c r="I48" s="1172"/>
      <c r="J48" s="1172"/>
      <c r="T48" s="522"/>
      <c r="U48" s="522"/>
      <c r="V48" s="522"/>
      <c r="W48" s="522"/>
      <c r="X48" s="522"/>
      <c r="Y48" s="522"/>
    </row>
    <row r="49" spans="1:25" ht="14.4" customHeight="1">
      <c r="A49" s="1338" t="s">
        <v>90</v>
      </c>
      <c r="B49" s="1345">
        <v>21</v>
      </c>
      <c r="C49" s="1351" t="s">
        <v>663</v>
      </c>
      <c r="D49" s="307"/>
      <c r="E49" s="287">
        <f>SUM(E48:E48)</f>
        <v>150000</v>
      </c>
      <c r="F49" s="2077">
        <f>SUM(F48:F48)</f>
        <v>0</v>
      </c>
      <c r="G49" s="302">
        <f>SUM(G48:G48)</f>
        <v>150000</v>
      </c>
      <c r="H49" s="303"/>
      <c r="I49" s="1172"/>
      <c r="J49" s="1172"/>
      <c r="T49" s="522"/>
      <c r="U49" s="522"/>
      <c r="V49" s="522"/>
      <c r="W49" s="522"/>
      <c r="X49" s="522"/>
      <c r="Y49" s="522"/>
    </row>
    <row r="50" spans="1:25" ht="26.4">
      <c r="A50" s="1338" t="s">
        <v>90</v>
      </c>
      <c r="B50" s="1345">
        <v>82</v>
      </c>
      <c r="C50" s="1351" t="s">
        <v>325</v>
      </c>
      <c r="D50" s="1179"/>
      <c r="E50" s="287">
        <f>E49</f>
        <v>150000</v>
      </c>
      <c r="F50" s="2077">
        <f t="shared" ref="F50:G52" si="4">F49</f>
        <v>0</v>
      </c>
      <c r="G50" s="302">
        <f t="shared" si="4"/>
        <v>150000</v>
      </c>
      <c r="H50" s="1175"/>
      <c r="I50" s="1172"/>
      <c r="J50" s="1172"/>
      <c r="T50" s="522"/>
      <c r="U50" s="522"/>
      <c r="V50" s="522"/>
      <c r="W50" s="522"/>
      <c r="X50" s="522"/>
      <c r="Y50" s="522"/>
    </row>
    <row r="51" spans="1:25" ht="14.4" customHeight="1">
      <c r="A51" s="1338" t="s">
        <v>90</v>
      </c>
      <c r="B51" s="1350">
        <v>5.8</v>
      </c>
      <c r="C51" s="455" t="s">
        <v>42</v>
      </c>
      <c r="D51" s="1738"/>
      <c r="E51" s="369">
        <f>E50</f>
        <v>150000</v>
      </c>
      <c r="F51" s="2083">
        <f t="shared" si="4"/>
        <v>0</v>
      </c>
      <c r="G51" s="1571">
        <f t="shared" si="4"/>
        <v>150000</v>
      </c>
      <c r="H51" s="1177"/>
      <c r="I51" s="1172"/>
      <c r="J51" s="1172"/>
      <c r="T51" s="522"/>
      <c r="U51" s="522"/>
      <c r="V51" s="522"/>
      <c r="W51" s="522"/>
      <c r="X51" s="522"/>
      <c r="Y51" s="522"/>
    </row>
    <row r="52" spans="1:25" ht="14.4" customHeight="1">
      <c r="A52" s="1338" t="s">
        <v>90</v>
      </c>
      <c r="B52" s="1344">
        <v>5</v>
      </c>
      <c r="C52" s="457" t="s">
        <v>323</v>
      </c>
      <c r="D52" s="1738"/>
      <c r="E52" s="369">
        <f>E51</f>
        <v>150000</v>
      </c>
      <c r="F52" s="2083">
        <f t="shared" si="4"/>
        <v>0</v>
      </c>
      <c r="G52" s="1571">
        <f t="shared" si="4"/>
        <v>150000</v>
      </c>
      <c r="H52" s="1176"/>
      <c r="I52" s="1172"/>
      <c r="J52" s="1172"/>
      <c r="T52" s="522"/>
      <c r="U52" s="522"/>
      <c r="V52" s="522"/>
      <c r="W52" s="522"/>
      <c r="X52" s="522"/>
      <c r="Y52" s="522"/>
    </row>
    <row r="53" spans="1:25">
      <c r="A53" s="1338"/>
      <c r="B53" s="1344"/>
      <c r="C53" s="457"/>
      <c r="D53" s="1177"/>
      <c r="E53" s="328"/>
      <c r="F53" s="2085"/>
      <c r="G53" s="1177"/>
      <c r="H53" s="1177"/>
      <c r="I53" s="1172"/>
      <c r="J53" s="1172"/>
      <c r="T53" s="522"/>
      <c r="U53" s="522"/>
      <c r="V53" s="522"/>
      <c r="W53" s="522"/>
      <c r="X53" s="522"/>
      <c r="Y53" s="522"/>
    </row>
    <row r="54" spans="1:25" ht="14.4" customHeight="1">
      <c r="A54" s="1338"/>
      <c r="B54" s="1338">
        <v>80</v>
      </c>
      <c r="C54" s="457" t="s">
        <v>79</v>
      </c>
      <c r="D54" s="1175"/>
      <c r="E54" s="284"/>
      <c r="F54" s="2082"/>
      <c r="G54" s="1175"/>
      <c r="H54" s="1175"/>
      <c r="I54" s="1172"/>
      <c r="J54" s="1172"/>
      <c r="T54" s="522"/>
      <c r="U54" s="522"/>
      <c r="V54" s="522"/>
      <c r="W54" s="522"/>
      <c r="X54" s="522"/>
      <c r="Y54" s="522"/>
    </row>
    <row r="55" spans="1:25" ht="14.4" customHeight="1">
      <c r="A55" s="1338"/>
      <c r="B55" s="1350">
        <v>80.001000000000005</v>
      </c>
      <c r="C55" s="455" t="s">
        <v>65</v>
      </c>
      <c r="D55" s="304"/>
      <c r="E55" s="284"/>
      <c r="F55" s="2082"/>
      <c r="G55" s="303"/>
      <c r="H55" s="303"/>
      <c r="I55" s="1172"/>
      <c r="J55" s="1172"/>
      <c r="T55" s="522"/>
      <c r="U55" s="522"/>
      <c r="V55" s="522"/>
      <c r="W55" s="522"/>
      <c r="X55" s="522"/>
      <c r="Y55" s="522"/>
    </row>
    <row r="56" spans="1:25" ht="14.4" customHeight="1">
      <c r="A56" s="1338"/>
      <c r="B56" s="1353">
        <v>44</v>
      </c>
      <c r="C56" s="457" t="s">
        <v>97</v>
      </c>
      <c r="D56" s="1175"/>
      <c r="E56" s="284"/>
      <c r="F56" s="2082"/>
      <c r="G56" s="1175"/>
      <c r="H56" s="1175"/>
      <c r="I56" s="1172"/>
      <c r="J56" s="1172"/>
      <c r="T56" s="522"/>
      <c r="U56" s="522"/>
      <c r="V56" s="522"/>
      <c r="W56" s="522"/>
      <c r="X56" s="522"/>
      <c r="Y56" s="522"/>
    </row>
    <row r="57" spans="1:25" ht="14.4" customHeight="1">
      <c r="A57" s="1338"/>
      <c r="B57" s="1342" t="s">
        <v>420</v>
      </c>
      <c r="C57" s="457" t="s">
        <v>392</v>
      </c>
      <c r="D57" s="1180"/>
      <c r="E57" s="290">
        <v>7196</v>
      </c>
      <c r="F57" s="2081"/>
      <c r="G57" s="1180">
        <f>SUM(E57:F57)</f>
        <v>7196</v>
      </c>
      <c r="H57" s="1171" t="s">
        <v>330</v>
      </c>
      <c r="I57" s="1172"/>
      <c r="J57" s="1172"/>
      <c r="T57" s="522"/>
      <c r="U57" s="522"/>
      <c r="V57" s="522"/>
      <c r="W57" s="522"/>
      <c r="X57" s="522"/>
      <c r="Y57" s="522"/>
    </row>
    <row r="58" spans="1:25" ht="14.4" customHeight="1">
      <c r="A58" s="1338" t="s">
        <v>90</v>
      </c>
      <c r="B58" s="1353">
        <v>44</v>
      </c>
      <c r="C58" s="457" t="s">
        <v>97</v>
      </c>
      <c r="D58" s="1180"/>
      <c r="E58" s="290">
        <f>SUM(E57:E57)</f>
        <v>7196</v>
      </c>
      <c r="F58" s="2081">
        <f>SUM(F57:F57)</f>
        <v>0</v>
      </c>
      <c r="G58" s="1180">
        <f>SUM(G57:G57)</f>
        <v>7196</v>
      </c>
      <c r="H58" s="1175"/>
      <c r="I58" s="1172"/>
      <c r="J58" s="1172"/>
      <c r="T58" s="522"/>
      <c r="U58" s="522"/>
      <c r="V58" s="522"/>
      <c r="W58" s="522"/>
      <c r="X58" s="522"/>
      <c r="Y58" s="522"/>
    </row>
    <row r="59" spans="1:25">
      <c r="A59" s="1338"/>
      <c r="B59" s="1354"/>
      <c r="C59" s="457"/>
      <c r="D59" s="304"/>
      <c r="E59" s="284"/>
      <c r="F59" s="2082"/>
      <c r="G59" s="303"/>
      <c r="H59" s="303"/>
      <c r="I59" s="1172"/>
      <c r="J59" s="1172"/>
      <c r="T59" s="522"/>
      <c r="U59" s="522"/>
      <c r="V59" s="522"/>
      <c r="W59" s="522"/>
      <c r="X59" s="522"/>
      <c r="Y59" s="522"/>
    </row>
    <row r="60" spans="1:25" ht="14.4" customHeight="1">
      <c r="A60" s="1338"/>
      <c r="B60" s="1353">
        <v>48</v>
      </c>
      <c r="C60" s="457" t="s">
        <v>40</v>
      </c>
      <c r="D60" s="1178"/>
      <c r="E60" s="285"/>
      <c r="F60" s="2084"/>
      <c r="G60" s="1178"/>
      <c r="H60" s="1178"/>
      <c r="I60" s="1172"/>
      <c r="J60" s="1172"/>
      <c r="T60" s="522"/>
      <c r="U60" s="522"/>
      <c r="V60" s="522"/>
      <c r="W60" s="522"/>
      <c r="X60" s="522"/>
      <c r="Y60" s="522"/>
    </row>
    <row r="61" spans="1:25" s="523" customFormat="1" ht="14.4" customHeight="1">
      <c r="A61" s="1536"/>
      <c r="B61" s="1739" t="s">
        <v>422</v>
      </c>
      <c r="C61" s="1538" t="s">
        <v>392</v>
      </c>
      <c r="D61" s="1173"/>
      <c r="E61" s="1101">
        <v>2136</v>
      </c>
      <c r="F61" s="2079"/>
      <c r="G61" s="1173">
        <f>SUM(E61:F61)</f>
        <v>2136</v>
      </c>
      <c r="H61" s="1171" t="s">
        <v>330</v>
      </c>
      <c r="I61" s="1172"/>
      <c r="J61" s="1172"/>
    </row>
    <row r="62" spans="1:25" ht="14.4" customHeight="1">
      <c r="A62" s="1338" t="s">
        <v>90</v>
      </c>
      <c r="B62" s="1353">
        <v>48</v>
      </c>
      <c r="C62" s="457" t="s">
        <v>40</v>
      </c>
      <c r="D62" s="1180"/>
      <c r="E62" s="290">
        <f>SUM(E61:E61)</f>
        <v>2136</v>
      </c>
      <c r="F62" s="2081">
        <f>SUM(F61:F61)</f>
        <v>0</v>
      </c>
      <c r="G62" s="1180">
        <f>SUM(G61:G61)</f>
        <v>2136</v>
      </c>
      <c r="H62" s="1175"/>
      <c r="I62" s="1172"/>
      <c r="J62" s="1172"/>
      <c r="T62" s="522"/>
      <c r="U62" s="522"/>
      <c r="V62" s="522"/>
      <c r="W62" s="522"/>
      <c r="X62" s="522"/>
      <c r="Y62" s="522"/>
    </row>
    <row r="63" spans="1:25" ht="14.4" customHeight="1">
      <c r="A63" s="1338" t="s">
        <v>90</v>
      </c>
      <c r="B63" s="1350">
        <v>80.001000000000005</v>
      </c>
      <c r="C63" s="455" t="s">
        <v>65</v>
      </c>
      <c r="D63" s="1179"/>
      <c r="E63" s="287">
        <f>E62+E58</f>
        <v>9332</v>
      </c>
      <c r="F63" s="2077">
        <f>F62+F58</f>
        <v>0</v>
      </c>
      <c r="G63" s="1179">
        <f>G62+G58</f>
        <v>9332</v>
      </c>
      <c r="H63" s="1178"/>
      <c r="I63" s="1172"/>
      <c r="J63" s="1172"/>
      <c r="T63" s="522"/>
      <c r="U63" s="522"/>
      <c r="V63" s="522"/>
      <c r="W63" s="522"/>
      <c r="X63" s="522"/>
      <c r="Y63" s="522"/>
    </row>
    <row r="64" spans="1:25">
      <c r="A64" s="1338"/>
      <c r="B64" s="1350"/>
      <c r="C64" s="455"/>
      <c r="D64" s="1178"/>
      <c r="E64" s="292"/>
      <c r="F64" s="2084"/>
      <c r="G64" s="1178"/>
      <c r="H64" s="1178"/>
      <c r="I64" s="1172"/>
      <c r="J64" s="1172"/>
      <c r="T64" s="522"/>
      <c r="U64" s="522"/>
      <c r="V64" s="522"/>
      <c r="W64" s="522"/>
      <c r="X64" s="522"/>
      <c r="Y64" s="522"/>
    </row>
    <row r="65" spans="1:25" ht="14.4" customHeight="1">
      <c r="A65" s="1338"/>
      <c r="B65" s="1350">
        <v>80.8</v>
      </c>
      <c r="C65" s="455" t="s">
        <v>42</v>
      </c>
      <c r="D65" s="1178"/>
      <c r="E65" s="285"/>
      <c r="F65" s="2084"/>
      <c r="G65" s="1178"/>
      <c r="H65" s="1178"/>
      <c r="I65" s="1172"/>
      <c r="J65" s="1172"/>
      <c r="T65" s="522"/>
      <c r="U65" s="522"/>
      <c r="V65" s="522"/>
      <c r="W65" s="522"/>
      <c r="X65" s="522"/>
      <c r="Y65" s="522"/>
    </row>
    <row r="66" spans="1:25" ht="14.4" customHeight="1">
      <c r="A66" s="1338"/>
      <c r="B66" s="1341">
        <v>61</v>
      </c>
      <c r="C66" s="457" t="s">
        <v>666</v>
      </c>
      <c r="D66" s="304"/>
      <c r="E66" s="284"/>
      <c r="F66" s="2082"/>
      <c r="G66" s="303"/>
      <c r="H66" s="303"/>
      <c r="I66" s="1172"/>
      <c r="J66" s="1172"/>
      <c r="T66" s="522"/>
      <c r="U66" s="522"/>
      <c r="V66" s="522"/>
      <c r="W66" s="522"/>
      <c r="X66" s="522"/>
      <c r="Y66" s="522"/>
    </row>
    <row r="67" spans="1:25" ht="14.4" customHeight="1">
      <c r="A67" s="1338"/>
      <c r="B67" s="1341">
        <v>45</v>
      </c>
      <c r="C67" s="170" t="s">
        <v>37</v>
      </c>
      <c r="D67" s="304"/>
      <c r="E67" s="284"/>
      <c r="F67" s="2082"/>
      <c r="G67" s="303"/>
      <c r="H67" s="303"/>
      <c r="I67" s="1172"/>
      <c r="J67" s="1172"/>
      <c r="T67" s="522"/>
      <c r="U67" s="522"/>
      <c r="V67" s="522"/>
      <c r="W67" s="522"/>
      <c r="X67" s="522"/>
      <c r="Y67" s="522"/>
    </row>
    <row r="68" spans="1:25" s="523" customFormat="1" ht="14.4" customHeight="1">
      <c r="A68" s="1536"/>
      <c r="B68" s="1741" t="s">
        <v>398</v>
      </c>
      <c r="C68" s="965" t="s">
        <v>392</v>
      </c>
      <c r="D68" s="1122"/>
      <c r="E68" s="1101">
        <v>2016</v>
      </c>
      <c r="F68" s="2079"/>
      <c r="G68" s="1740">
        <f>SUM(E68:F68)</f>
        <v>2016</v>
      </c>
      <c r="H68" s="1171" t="s">
        <v>330</v>
      </c>
      <c r="I68" s="1172"/>
      <c r="J68" s="1172"/>
    </row>
    <row r="69" spans="1:25" ht="14.4" customHeight="1">
      <c r="A69" s="1338" t="s">
        <v>90</v>
      </c>
      <c r="B69" s="1341">
        <v>45</v>
      </c>
      <c r="C69" s="170" t="s">
        <v>37</v>
      </c>
      <c r="D69" s="1180"/>
      <c r="E69" s="290">
        <f>SUM(E66:E68)</f>
        <v>2016</v>
      </c>
      <c r="F69" s="2081">
        <f>SUM(F66:F68)</f>
        <v>0</v>
      </c>
      <c r="G69" s="1180">
        <f>SUM(G66:G68)</f>
        <v>2016</v>
      </c>
      <c r="H69" s="1175"/>
      <c r="I69" s="1172"/>
      <c r="J69" s="1172"/>
      <c r="T69" s="522"/>
      <c r="U69" s="522"/>
      <c r="V69" s="522"/>
      <c r="W69" s="522"/>
      <c r="X69" s="522"/>
      <c r="Y69" s="522"/>
    </row>
    <row r="70" spans="1:25" ht="14.4" customHeight="1">
      <c r="A70" s="1338" t="s">
        <v>90</v>
      </c>
      <c r="B70" s="1341">
        <v>61</v>
      </c>
      <c r="C70" s="457" t="s">
        <v>666</v>
      </c>
      <c r="D70" s="1179"/>
      <c r="E70" s="287">
        <f>E69</f>
        <v>2016</v>
      </c>
      <c r="F70" s="2077">
        <f t="shared" ref="F70:G71" si="5">F69</f>
        <v>0</v>
      </c>
      <c r="G70" s="302">
        <f t="shared" si="5"/>
        <v>2016</v>
      </c>
      <c r="H70" s="1175"/>
      <c r="I70" s="1172"/>
      <c r="J70" s="1172"/>
      <c r="T70" s="522"/>
      <c r="U70" s="522"/>
      <c r="V70" s="522"/>
      <c r="W70" s="522"/>
      <c r="X70" s="522"/>
      <c r="Y70" s="522"/>
    </row>
    <row r="71" spans="1:25" ht="14.4" customHeight="1">
      <c r="A71" s="1338" t="s">
        <v>90</v>
      </c>
      <c r="B71" s="1350">
        <v>80.8</v>
      </c>
      <c r="C71" s="455" t="s">
        <v>42</v>
      </c>
      <c r="D71" s="1179"/>
      <c r="E71" s="287">
        <f>E70</f>
        <v>2016</v>
      </c>
      <c r="F71" s="2077">
        <f t="shared" si="5"/>
        <v>0</v>
      </c>
      <c r="G71" s="302">
        <f t="shared" si="5"/>
        <v>2016</v>
      </c>
      <c r="H71" s="1175"/>
      <c r="I71" s="1172"/>
      <c r="J71" s="1172"/>
      <c r="T71" s="522"/>
      <c r="U71" s="522"/>
      <c r="V71" s="522"/>
      <c r="W71" s="522"/>
      <c r="X71" s="522"/>
      <c r="Y71" s="522"/>
    </row>
    <row r="72" spans="1:25" ht="14.4" customHeight="1">
      <c r="A72" s="1338" t="s">
        <v>90</v>
      </c>
      <c r="B72" s="1338">
        <v>80</v>
      </c>
      <c r="C72" s="457" t="s">
        <v>79</v>
      </c>
      <c r="D72" s="1179"/>
      <c r="E72" s="287">
        <f>E63+E71</f>
        <v>11348</v>
      </c>
      <c r="F72" s="2077">
        <f t="shared" ref="F72:G72" si="6">F63+F71</f>
        <v>0</v>
      </c>
      <c r="G72" s="302">
        <f t="shared" si="6"/>
        <v>11348</v>
      </c>
      <c r="H72" s="1175"/>
      <c r="I72" s="1172"/>
      <c r="J72" s="1172"/>
      <c r="T72" s="522"/>
      <c r="U72" s="522"/>
      <c r="V72" s="522"/>
      <c r="W72" s="522"/>
      <c r="X72" s="522"/>
      <c r="Y72" s="522"/>
    </row>
    <row r="73" spans="1:25" ht="14.4" customHeight="1">
      <c r="A73" s="1343" t="s">
        <v>90</v>
      </c>
      <c r="B73" s="1962">
        <v>2217</v>
      </c>
      <c r="C73" s="1355" t="s">
        <v>322</v>
      </c>
      <c r="D73" s="1179"/>
      <c r="E73" s="287">
        <f>E72+E52+E42</f>
        <v>163348</v>
      </c>
      <c r="F73" s="2077">
        <f t="shared" ref="F73" si="7">F72+F52</f>
        <v>0</v>
      </c>
      <c r="G73" s="302">
        <f>G72+G52+G42</f>
        <v>163348</v>
      </c>
      <c r="H73" s="1175"/>
      <c r="I73" s="1172"/>
      <c r="J73" s="1172"/>
      <c r="T73" s="522"/>
      <c r="U73" s="522"/>
      <c r="V73" s="522"/>
      <c r="W73" s="522"/>
      <c r="X73" s="522"/>
      <c r="Y73" s="522"/>
    </row>
    <row r="74" spans="1:25" ht="14.4" customHeight="1">
      <c r="A74" s="1338"/>
      <c r="B74" s="1339"/>
      <c r="C74" s="455"/>
      <c r="D74" s="1175"/>
      <c r="E74" s="286"/>
      <c r="F74" s="2082"/>
      <c r="G74" s="1175"/>
      <c r="H74" s="1175"/>
      <c r="I74" s="1172"/>
      <c r="J74" s="1172"/>
      <c r="T74" s="522"/>
      <c r="U74" s="522"/>
      <c r="V74" s="522"/>
      <c r="W74" s="522"/>
      <c r="X74" s="522"/>
      <c r="Y74" s="522"/>
    </row>
    <row r="75" spans="1:25" ht="14.4" customHeight="1">
      <c r="A75" s="1338" t="s">
        <v>95</v>
      </c>
      <c r="B75" s="100">
        <v>3054</v>
      </c>
      <c r="C75" s="101" t="s">
        <v>85</v>
      </c>
      <c r="D75" s="1175"/>
      <c r="E75" s="286"/>
      <c r="F75" s="2082"/>
      <c r="G75" s="1175"/>
      <c r="H75" s="1175"/>
      <c r="I75" s="1172"/>
      <c r="J75" s="1172"/>
      <c r="T75" s="522"/>
      <c r="U75" s="522"/>
      <c r="V75" s="522"/>
      <c r="W75" s="522"/>
      <c r="X75" s="522"/>
      <c r="Y75" s="522"/>
    </row>
    <row r="76" spans="1:25" ht="14.4" customHeight="1">
      <c r="A76" s="1338"/>
      <c r="B76" s="123">
        <v>4</v>
      </c>
      <c r="C76" s="910" t="s">
        <v>156</v>
      </c>
      <c r="D76" s="1175"/>
      <c r="E76" s="284"/>
      <c r="F76" s="2082"/>
      <c r="G76" s="1175"/>
      <c r="H76" s="1175"/>
      <c r="I76" s="1172"/>
      <c r="J76" s="1172"/>
      <c r="T76" s="522"/>
      <c r="U76" s="522"/>
      <c r="V76" s="522"/>
      <c r="W76" s="522"/>
      <c r="X76" s="522"/>
      <c r="Y76" s="522"/>
    </row>
    <row r="77" spans="1:25" ht="14.4" customHeight="1">
      <c r="A77" s="1338"/>
      <c r="B77" s="1356">
        <v>4.1050000000000004</v>
      </c>
      <c r="C77" s="63" t="s">
        <v>172</v>
      </c>
      <c r="D77" s="1175"/>
      <c r="E77" s="284"/>
      <c r="F77" s="2082"/>
      <c r="G77" s="1175"/>
      <c r="H77" s="1175"/>
      <c r="I77" s="1172"/>
      <c r="J77" s="1172"/>
      <c r="T77" s="522"/>
      <c r="U77" s="522"/>
      <c r="V77" s="522"/>
      <c r="W77" s="522"/>
      <c r="X77" s="522"/>
      <c r="Y77" s="522"/>
    </row>
    <row r="78" spans="1:25" ht="14.4" customHeight="1">
      <c r="A78" s="1338"/>
      <c r="B78" s="1338">
        <v>45</v>
      </c>
      <c r="C78" s="457" t="s">
        <v>37</v>
      </c>
      <c r="D78" s="1175"/>
      <c r="E78" s="284"/>
      <c r="F78" s="2082"/>
      <c r="G78" s="1175"/>
      <c r="H78" s="1175"/>
      <c r="I78" s="1172"/>
      <c r="J78" s="1172"/>
      <c r="T78" s="522"/>
      <c r="U78" s="522"/>
      <c r="V78" s="522"/>
      <c r="W78" s="522"/>
      <c r="X78" s="522"/>
      <c r="Y78" s="522"/>
    </row>
    <row r="79" spans="1:25" ht="14.4" customHeight="1">
      <c r="A79" s="1338"/>
      <c r="B79" s="1349" t="s">
        <v>421</v>
      </c>
      <c r="C79" s="457" t="s">
        <v>392</v>
      </c>
      <c r="D79" s="305"/>
      <c r="E79" s="290">
        <v>9039</v>
      </c>
      <c r="F79" s="2081"/>
      <c r="G79" s="305">
        <f>SUM(E79:F79)</f>
        <v>9039</v>
      </c>
      <c r="H79" s="1171" t="s">
        <v>330</v>
      </c>
      <c r="I79" s="1172"/>
      <c r="J79" s="1172"/>
      <c r="T79" s="522"/>
      <c r="U79" s="522"/>
      <c r="V79" s="522"/>
      <c r="W79" s="522"/>
      <c r="X79" s="522"/>
      <c r="Y79" s="522"/>
    </row>
    <row r="80" spans="1:25" ht="14.4" customHeight="1">
      <c r="A80" s="1338" t="s">
        <v>90</v>
      </c>
      <c r="B80" s="1338">
        <v>45</v>
      </c>
      <c r="C80" s="457" t="s">
        <v>37</v>
      </c>
      <c r="D80" s="303"/>
      <c r="E80" s="284">
        <f>SUM(E79:E79)</f>
        <v>9039</v>
      </c>
      <c r="F80" s="2082">
        <f>SUM(F79:F79)</f>
        <v>0</v>
      </c>
      <c r="G80" s="303">
        <f>SUM(G79:G79)</f>
        <v>9039</v>
      </c>
      <c r="H80" s="304"/>
      <c r="I80" s="1172"/>
      <c r="J80" s="1172"/>
      <c r="T80" s="522"/>
      <c r="U80" s="522"/>
      <c r="V80" s="522"/>
      <c r="W80" s="522"/>
      <c r="X80" s="522"/>
      <c r="Y80" s="522"/>
    </row>
    <row r="81" spans="1:25">
      <c r="A81" s="1338" t="s">
        <v>90</v>
      </c>
      <c r="B81" s="1356">
        <v>4.1050000000000004</v>
      </c>
      <c r="C81" s="63" t="s">
        <v>172</v>
      </c>
      <c r="D81" s="302"/>
      <c r="E81" s="287">
        <f t="shared" ref="E81:G81" si="8">E80</f>
        <v>9039</v>
      </c>
      <c r="F81" s="2077">
        <f t="shared" si="8"/>
        <v>0</v>
      </c>
      <c r="G81" s="302">
        <f t="shared" si="8"/>
        <v>9039</v>
      </c>
      <c r="H81" s="304"/>
      <c r="I81" s="1172"/>
      <c r="J81" s="1172"/>
      <c r="T81" s="522"/>
      <c r="U81" s="522"/>
      <c r="V81" s="522"/>
      <c r="W81" s="522"/>
      <c r="X81" s="522"/>
      <c r="Y81" s="522"/>
    </row>
    <row r="82" spans="1:25">
      <c r="A82" s="1338" t="s">
        <v>90</v>
      </c>
      <c r="B82" s="123">
        <v>4</v>
      </c>
      <c r="C82" s="1706" t="s">
        <v>156</v>
      </c>
      <c r="D82" s="302"/>
      <c r="E82" s="287">
        <f>E81</f>
        <v>9039</v>
      </c>
      <c r="F82" s="2077">
        <f t="shared" ref="F82:G82" si="9">F81</f>
        <v>0</v>
      </c>
      <c r="G82" s="302">
        <f t="shared" si="9"/>
        <v>9039</v>
      </c>
      <c r="H82" s="304"/>
      <c r="I82" s="1172"/>
      <c r="J82" s="1172"/>
      <c r="T82" s="522"/>
      <c r="U82" s="522"/>
      <c r="V82" s="522"/>
      <c r="W82" s="522"/>
      <c r="X82" s="522"/>
      <c r="Y82" s="522"/>
    </row>
    <row r="83" spans="1:25" ht="14.4" customHeight="1">
      <c r="A83" s="1338" t="s">
        <v>90</v>
      </c>
      <c r="B83" s="100">
        <v>3054</v>
      </c>
      <c r="C83" s="101" t="s">
        <v>85</v>
      </c>
      <c r="D83" s="302"/>
      <c r="E83" s="287">
        <f>E81</f>
        <v>9039</v>
      </c>
      <c r="F83" s="2077">
        <f>F81</f>
        <v>0</v>
      </c>
      <c r="G83" s="302">
        <f>G81</f>
        <v>9039</v>
      </c>
      <c r="H83" s="303"/>
      <c r="I83" s="1172"/>
      <c r="J83" s="1172"/>
      <c r="T83" s="522"/>
      <c r="U83" s="522"/>
      <c r="V83" s="522"/>
      <c r="W83" s="522"/>
      <c r="X83" s="522"/>
      <c r="Y83" s="522"/>
    </row>
    <row r="84" spans="1:25" ht="13.35" customHeight="1">
      <c r="A84" s="1357" t="s">
        <v>90</v>
      </c>
      <c r="B84" s="1358"/>
      <c r="C84" s="1359" t="s">
        <v>94</v>
      </c>
      <c r="D84" s="307"/>
      <c r="E84" s="287">
        <f>E73+E24+E83+E33</f>
        <v>223296</v>
      </c>
      <c r="F84" s="2077">
        <f>F73+F24+F83+F33</f>
        <v>0</v>
      </c>
      <c r="G84" s="302">
        <f>G73+G24+G83+G33</f>
        <v>223296</v>
      </c>
      <c r="H84" s="303"/>
      <c r="I84" s="1172"/>
      <c r="J84" s="1172"/>
      <c r="T84" s="522"/>
      <c r="U84" s="522"/>
      <c r="V84" s="522"/>
      <c r="W84" s="522"/>
      <c r="X84" s="522"/>
      <c r="Y84" s="522"/>
    </row>
    <row r="85" spans="1:25" ht="13.35" customHeight="1">
      <c r="A85" s="1338"/>
      <c r="B85" s="1339"/>
      <c r="C85" s="455"/>
      <c r="D85" s="1175"/>
      <c r="E85" s="2093"/>
      <c r="F85" s="2082"/>
      <c r="G85" s="1175"/>
      <c r="H85" s="1175"/>
      <c r="I85" s="1172"/>
      <c r="J85" s="1172"/>
      <c r="T85" s="522"/>
      <c r="U85" s="522"/>
      <c r="V85" s="522"/>
      <c r="W85" s="522"/>
      <c r="X85" s="522"/>
      <c r="Y85" s="522"/>
    </row>
    <row r="86" spans="1:25" ht="14.4" customHeight="1">
      <c r="A86" s="1338"/>
      <c r="B86" s="1338"/>
      <c r="C86" s="455" t="s">
        <v>36</v>
      </c>
      <c r="D86" s="1175"/>
      <c r="E86" s="286"/>
      <c r="F86" s="2082"/>
      <c r="G86" s="1175"/>
      <c r="H86" s="1175"/>
      <c r="I86" s="1172"/>
      <c r="J86" s="1172"/>
      <c r="T86" s="522"/>
      <c r="U86" s="522"/>
      <c r="V86" s="522"/>
      <c r="W86" s="522"/>
      <c r="X86" s="522"/>
      <c r="Y86" s="522"/>
    </row>
    <row r="87" spans="1:25" ht="14.4" customHeight="1">
      <c r="A87" s="1338" t="s">
        <v>95</v>
      </c>
      <c r="B87" s="1339">
        <v>4217</v>
      </c>
      <c r="C87" s="455" t="s">
        <v>215</v>
      </c>
      <c r="D87" s="1175"/>
      <c r="E87" s="286"/>
      <c r="F87" s="2082"/>
      <c r="G87" s="1175"/>
      <c r="H87" s="1175"/>
      <c r="I87" s="1172"/>
      <c r="J87" s="1172"/>
      <c r="T87" s="522"/>
      <c r="U87" s="522"/>
      <c r="V87" s="522"/>
      <c r="W87" s="522"/>
      <c r="X87" s="522"/>
      <c r="Y87" s="522"/>
    </row>
    <row r="88" spans="1:25" ht="26.4">
      <c r="A88" s="1338"/>
      <c r="B88" s="1344">
        <v>3</v>
      </c>
      <c r="C88" s="457" t="s">
        <v>216</v>
      </c>
      <c r="D88" s="1177"/>
      <c r="E88" s="328"/>
      <c r="F88" s="2085"/>
      <c r="G88" s="1177"/>
      <c r="H88" s="1177"/>
      <c r="I88" s="1172"/>
      <c r="J88" s="1172"/>
      <c r="T88" s="522"/>
      <c r="U88" s="522"/>
      <c r="V88" s="522"/>
      <c r="W88" s="522"/>
      <c r="X88" s="522"/>
      <c r="Y88" s="522"/>
    </row>
    <row r="89" spans="1:25" ht="14.4" customHeight="1">
      <c r="A89" s="1338"/>
      <c r="B89" s="1350">
        <v>3.0510000000000002</v>
      </c>
      <c r="C89" s="455" t="s">
        <v>81</v>
      </c>
      <c r="D89" s="1177"/>
      <c r="E89" s="328"/>
      <c r="F89" s="2085"/>
      <c r="G89" s="1177"/>
      <c r="H89" s="1177"/>
      <c r="I89" s="1172"/>
      <c r="J89" s="1172"/>
      <c r="T89" s="522"/>
      <c r="U89" s="522"/>
      <c r="V89" s="522"/>
      <c r="W89" s="522"/>
      <c r="X89" s="522"/>
      <c r="Y89" s="522"/>
    </row>
    <row r="90" spans="1:25" s="527" customFormat="1" ht="14.4" customHeight="1">
      <c r="A90" s="1338"/>
      <c r="B90" s="456">
        <v>62</v>
      </c>
      <c r="C90" s="457" t="s">
        <v>225</v>
      </c>
      <c r="D90" s="1175"/>
      <c r="E90" s="286"/>
      <c r="F90" s="2082"/>
      <c r="G90" s="1175"/>
      <c r="H90" s="1175"/>
      <c r="I90" s="1172"/>
      <c r="J90" s="1172"/>
      <c r="K90" s="528"/>
      <c r="L90" s="528"/>
      <c r="M90" s="528"/>
      <c r="N90" s="528"/>
      <c r="O90" s="528"/>
      <c r="P90" s="528"/>
      <c r="Q90" s="528"/>
      <c r="R90" s="528"/>
      <c r="S90" s="528"/>
    </row>
    <row r="91" spans="1:25" s="527" customFormat="1" ht="14.4" customHeight="1">
      <c r="A91" s="1338"/>
      <c r="B91" s="1345">
        <v>45</v>
      </c>
      <c r="C91" s="457" t="s">
        <v>37</v>
      </c>
      <c r="D91" s="1175"/>
      <c r="E91" s="286"/>
      <c r="F91" s="2082"/>
      <c r="G91" s="1175"/>
      <c r="H91" s="1175"/>
      <c r="I91" s="1172"/>
      <c r="J91" s="1172"/>
      <c r="K91" s="528"/>
      <c r="L91" s="528"/>
      <c r="M91" s="528"/>
      <c r="N91" s="528"/>
      <c r="O91" s="528"/>
      <c r="P91" s="528"/>
      <c r="Q91" s="528"/>
      <c r="R91" s="528"/>
      <c r="S91" s="528"/>
    </row>
    <row r="92" spans="1:25" s="527" customFormat="1" ht="26.4">
      <c r="A92" s="1349"/>
      <c r="B92" s="1352" t="s">
        <v>667</v>
      </c>
      <c r="C92" s="457" t="s">
        <v>668</v>
      </c>
      <c r="D92" s="306"/>
      <c r="E92" s="290">
        <f>60000+5000</f>
        <v>65000</v>
      </c>
      <c r="F92" s="2081"/>
      <c r="G92" s="305">
        <f t="shared" ref="G92" si="10">SUM(E92:F92)</f>
        <v>65000</v>
      </c>
      <c r="H92" s="1539" t="s">
        <v>338</v>
      </c>
      <c r="I92" s="1172"/>
      <c r="J92" s="1172"/>
      <c r="K92" s="528"/>
      <c r="L92" s="528"/>
      <c r="M92" s="528"/>
      <c r="N92" s="528"/>
      <c r="O92" s="528"/>
      <c r="P92" s="528"/>
      <c r="Q92" s="528"/>
      <c r="R92" s="528"/>
      <c r="S92" s="528"/>
    </row>
    <row r="93" spans="1:25" s="527" customFormat="1" ht="14.4" customHeight="1">
      <c r="A93" s="1349" t="s">
        <v>90</v>
      </c>
      <c r="B93" s="1345">
        <v>45</v>
      </c>
      <c r="C93" s="457" t="s">
        <v>37</v>
      </c>
      <c r="D93" s="306"/>
      <c r="E93" s="290">
        <f>E92</f>
        <v>65000</v>
      </c>
      <c r="F93" s="2081">
        <f>F92</f>
        <v>0</v>
      </c>
      <c r="G93" s="305">
        <f>G92</f>
        <v>65000</v>
      </c>
      <c r="H93" s="1539"/>
      <c r="I93" s="1172"/>
      <c r="J93" s="1172"/>
      <c r="K93" s="528"/>
      <c r="L93" s="528"/>
      <c r="M93" s="528"/>
      <c r="N93" s="528"/>
      <c r="O93" s="528"/>
      <c r="P93" s="528"/>
      <c r="Q93" s="528"/>
      <c r="R93" s="528"/>
      <c r="S93" s="528"/>
    </row>
    <row r="94" spans="1:25" s="527" customFormat="1" ht="14.4" customHeight="1">
      <c r="A94" s="1338" t="s">
        <v>90</v>
      </c>
      <c r="B94" s="456">
        <v>62</v>
      </c>
      <c r="C94" s="457" t="s">
        <v>225</v>
      </c>
      <c r="D94" s="306"/>
      <c r="E94" s="290">
        <f>SUM(E92:E92)</f>
        <v>65000</v>
      </c>
      <c r="F94" s="2081">
        <f>SUM(F92:F92)</f>
        <v>0</v>
      </c>
      <c r="G94" s="305">
        <f>SUM(G92:G92)</f>
        <v>65000</v>
      </c>
      <c r="H94" s="304"/>
      <c r="I94" s="1172"/>
      <c r="J94" s="1172"/>
      <c r="K94" s="528"/>
      <c r="L94" s="528"/>
      <c r="M94" s="528"/>
      <c r="N94" s="528"/>
      <c r="O94" s="528"/>
      <c r="P94" s="528"/>
      <c r="Q94" s="528"/>
      <c r="R94" s="528"/>
      <c r="S94" s="528"/>
    </row>
    <row r="95" spans="1:25" s="527" customFormat="1">
      <c r="A95" s="1338"/>
      <c r="B95" s="1352"/>
      <c r="C95" s="457"/>
      <c r="D95" s="304"/>
      <c r="E95" s="284"/>
      <c r="F95" s="2082"/>
      <c r="G95" s="304"/>
      <c r="H95" s="304"/>
      <c r="I95" s="1172"/>
      <c r="J95" s="1172"/>
      <c r="K95" s="528"/>
      <c r="L95" s="528"/>
      <c r="M95" s="528"/>
      <c r="N95" s="528"/>
      <c r="O95" s="528"/>
      <c r="P95" s="528"/>
      <c r="Q95" s="528"/>
      <c r="R95" s="528"/>
      <c r="S95" s="528"/>
    </row>
    <row r="96" spans="1:25" s="527" customFormat="1" ht="14.4" customHeight="1">
      <c r="A96" s="1338"/>
      <c r="B96" s="456">
        <v>63</v>
      </c>
      <c r="C96" s="457" t="s">
        <v>669</v>
      </c>
      <c r="D96" s="304"/>
      <c r="E96" s="284"/>
      <c r="F96" s="2082"/>
      <c r="G96" s="303"/>
      <c r="H96" s="303"/>
      <c r="I96" s="1172"/>
      <c r="J96" s="1172"/>
      <c r="K96" s="528"/>
      <c r="L96" s="528"/>
      <c r="M96" s="528"/>
      <c r="N96" s="528"/>
      <c r="O96" s="528"/>
      <c r="P96" s="528"/>
      <c r="Q96" s="528"/>
      <c r="R96" s="528"/>
      <c r="S96" s="528"/>
    </row>
    <row r="97" spans="1:25" s="527" customFormat="1" ht="14.4" customHeight="1">
      <c r="A97" s="1338"/>
      <c r="B97" s="1345">
        <v>45</v>
      </c>
      <c r="C97" s="457" t="s">
        <v>37</v>
      </c>
      <c r="D97" s="304"/>
      <c r="E97" s="284"/>
      <c r="F97" s="2082"/>
      <c r="G97" s="303"/>
      <c r="H97" s="303"/>
      <c r="I97" s="1172"/>
      <c r="J97" s="1172"/>
      <c r="K97" s="528"/>
      <c r="L97" s="528"/>
      <c r="M97" s="528"/>
      <c r="N97" s="528"/>
      <c r="O97" s="528"/>
      <c r="P97" s="528"/>
      <c r="Q97" s="528"/>
      <c r="R97" s="528"/>
      <c r="S97" s="528"/>
    </row>
    <row r="98" spans="1:25" s="527" customFormat="1" ht="14.4" customHeight="1">
      <c r="A98" s="1338"/>
      <c r="B98" s="1352" t="s">
        <v>771</v>
      </c>
      <c r="C98" s="457" t="s">
        <v>772</v>
      </c>
      <c r="D98" s="1175"/>
      <c r="E98" s="284">
        <v>30000</v>
      </c>
      <c r="F98" s="2082"/>
      <c r="G98" s="1175">
        <f t="shared" ref="G98:G100" si="11">SUM(E98:F98)</f>
        <v>30000</v>
      </c>
      <c r="H98" s="1175" t="s">
        <v>371</v>
      </c>
      <c r="I98" s="1172"/>
      <c r="J98" s="1172"/>
      <c r="K98" s="528"/>
      <c r="L98" s="528"/>
      <c r="M98" s="528"/>
      <c r="N98" s="528"/>
      <c r="O98" s="528"/>
      <c r="P98" s="528"/>
      <c r="Q98" s="528"/>
      <c r="R98" s="528"/>
      <c r="S98" s="528"/>
    </row>
    <row r="99" spans="1:25" s="527" customFormat="1" ht="26.4">
      <c r="A99" s="1338"/>
      <c r="B99" s="1352" t="s">
        <v>773</v>
      </c>
      <c r="C99" s="457" t="s">
        <v>774</v>
      </c>
      <c r="D99" s="304"/>
      <c r="E99" s="284">
        <v>5000</v>
      </c>
      <c r="F99" s="2082"/>
      <c r="G99" s="303">
        <f t="shared" si="11"/>
        <v>5000</v>
      </c>
      <c r="H99" s="303"/>
      <c r="I99" s="1172"/>
      <c r="J99" s="1172"/>
      <c r="K99" s="528"/>
      <c r="L99" s="528"/>
      <c r="M99" s="528"/>
      <c r="N99" s="528"/>
      <c r="O99" s="528"/>
      <c r="P99" s="528"/>
      <c r="Q99" s="528"/>
      <c r="R99" s="528"/>
      <c r="S99" s="528"/>
    </row>
    <row r="100" spans="1:25" s="527" customFormat="1" ht="26.4">
      <c r="A100" s="1349" t="s">
        <v>334</v>
      </c>
      <c r="B100" s="1352" t="s">
        <v>861</v>
      </c>
      <c r="C100" s="457" t="s">
        <v>862</v>
      </c>
      <c r="D100" s="306"/>
      <c r="E100" s="290">
        <v>10000</v>
      </c>
      <c r="F100" s="2081"/>
      <c r="G100" s="305">
        <f t="shared" si="11"/>
        <v>10000</v>
      </c>
      <c r="H100" s="303"/>
      <c r="I100" s="1172"/>
      <c r="J100" s="1172"/>
      <c r="K100" s="528"/>
      <c r="L100" s="528"/>
      <c r="M100" s="528"/>
      <c r="N100" s="528"/>
      <c r="O100" s="528"/>
      <c r="P100" s="528"/>
      <c r="Q100" s="528"/>
      <c r="R100" s="528"/>
      <c r="S100" s="528"/>
    </row>
    <row r="101" spans="1:25" s="527" customFormat="1" ht="14.4" customHeight="1">
      <c r="A101" s="1338" t="s">
        <v>90</v>
      </c>
      <c r="B101" s="1345">
        <v>45</v>
      </c>
      <c r="C101" s="457" t="s">
        <v>37</v>
      </c>
      <c r="D101" s="304"/>
      <c r="E101" s="284">
        <f>SUM(E98:E100)</f>
        <v>45000</v>
      </c>
      <c r="F101" s="2082">
        <f>SUM(F98:F100)</f>
        <v>0</v>
      </c>
      <c r="G101" s="303">
        <f>SUM(G98:G100)</f>
        <v>45000</v>
      </c>
      <c r="H101" s="304"/>
      <c r="I101" s="1172"/>
      <c r="J101" s="1172"/>
      <c r="K101" s="528"/>
      <c r="L101" s="528"/>
      <c r="M101" s="528"/>
      <c r="N101" s="528"/>
      <c r="O101" s="528"/>
      <c r="P101" s="528"/>
      <c r="Q101" s="528"/>
      <c r="R101" s="528"/>
      <c r="S101" s="528"/>
    </row>
    <row r="102" spans="1:25" s="527" customFormat="1" ht="14.4" customHeight="1">
      <c r="A102" s="1338" t="s">
        <v>90</v>
      </c>
      <c r="B102" s="456">
        <v>63</v>
      </c>
      <c r="C102" s="457" t="s">
        <v>669</v>
      </c>
      <c r="D102" s="307"/>
      <c r="E102" s="287">
        <f>E101</f>
        <v>45000</v>
      </c>
      <c r="F102" s="2077">
        <f t="shared" ref="F102:G102" si="12">F101</f>
        <v>0</v>
      </c>
      <c r="G102" s="302">
        <f t="shared" si="12"/>
        <v>45000</v>
      </c>
      <c r="H102" s="303"/>
      <c r="I102" s="1172"/>
      <c r="J102" s="1172"/>
      <c r="K102" s="528"/>
      <c r="L102" s="528"/>
      <c r="M102" s="528"/>
      <c r="N102" s="528"/>
      <c r="O102" s="528"/>
      <c r="P102" s="528"/>
      <c r="Q102" s="528"/>
      <c r="R102" s="528"/>
      <c r="S102" s="528"/>
    </row>
    <row r="103" spans="1:25" s="527" customFormat="1">
      <c r="A103" s="1338"/>
      <c r="B103" s="456"/>
      <c r="C103" s="457"/>
      <c r="D103" s="304"/>
      <c r="E103" s="286"/>
      <c r="F103" s="2082"/>
      <c r="G103" s="304"/>
      <c r="H103" s="304"/>
      <c r="I103" s="1172"/>
      <c r="J103" s="1172"/>
      <c r="K103" s="528"/>
      <c r="L103" s="528"/>
      <c r="M103" s="528"/>
      <c r="N103" s="528"/>
      <c r="O103" s="528"/>
      <c r="P103" s="528"/>
      <c r="Q103" s="528"/>
      <c r="R103" s="528"/>
      <c r="S103" s="528"/>
    </row>
    <row r="104" spans="1:25" s="527" customFormat="1" ht="26.4">
      <c r="A104" s="1338"/>
      <c r="B104" s="1361">
        <v>71</v>
      </c>
      <c r="C104" s="170" t="s">
        <v>670</v>
      </c>
      <c r="D104" s="1175"/>
      <c r="E104" s="286"/>
      <c r="F104" s="2082"/>
      <c r="G104" s="1175"/>
      <c r="H104" s="1175"/>
      <c r="I104" s="1172"/>
      <c r="J104" s="1172"/>
      <c r="K104" s="528"/>
      <c r="L104" s="528"/>
      <c r="M104" s="528"/>
      <c r="N104" s="528"/>
      <c r="O104" s="528"/>
      <c r="P104" s="528"/>
      <c r="Q104" s="528"/>
      <c r="R104" s="528"/>
      <c r="S104" s="528"/>
    </row>
    <row r="105" spans="1:25" s="527" customFormat="1" ht="14.4" customHeight="1">
      <c r="A105" s="1338"/>
      <c r="B105" s="1361">
        <v>44</v>
      </c>
      <c r="C105" s="170" t="s">
        <v>97</v>
      </c>
      <c r="D105" s="1175"/>
      <c r="E105" s="286"/>
      <c r="F105" s="2082"/>
      <c r="G105" s="1175"/>
      <c r="H105" s="1175"/>
      <c r="I105" s="1172"/>
      <c r="J105" s="1172"/>
      <c r="K105" s="528"/>
      <c r="L105" s="528"/>
      <c r="M105" s="528"/>
      <c r="N105" s="528"/>
      <c r="O105" s="528"/>
      <c r="P105" s="528"/>
      <c r="Q105" s="528"/>
      <c r="R105" s="528"/>
      <c r="S105" s="528"/>
    </row>
    <row r="106" spans="1:25" s="527" customFormat="1" ht="14.4" customHeight="1">
      <c r="A106" s="1343"/>
      <c r="B106" s="2047" t="s">
        <v>671</v>
      </c>
      <c r="C106" s="1805" t="s">
        <v>672</v>
      </c>
      <c r="D106" s="289"/>
      <c r="E106" s="290">
        <v>11998</v>
      </c>
      <c r="F106" s="2081"/>
      <c r="G106" s="305">
        <f>SUM(E106:F106)</f>
        <v>11998</v>
      </c>
      <c r="H106" s="303" t="s">
        <v>340</v>
      </c>
      <c r="I106" s="1172"/>
      <c r="J106" s="1172"/>
      <c r="K106" s="528"/>
      <c r="L106" s="528"/>
      <c r="M106" s="528"/>
      <c r="N106" s="528"/>
      <c r="O106" s="528"/>
      <c r="P106" s="528"/>
      <c r="Q106" s="528"/>
      <c r="R106" s="528"/>
      <c r="S106" s="528"/>
    </row>
    <row r="107" spans="1:25" s="527" customFormat="1" ht="26.4">
      <c r="A107" s="1338" t="s">
        <v>90</v>
      </c>
      <c r="B107" s="1361">
        <v>71</v>
      </c>
      <c r="C107" s="170" t="s">
        <v>670</v>
      </c>
      <c r="D107" s="306"/>
      <c r="E107" s="290">
        <f t="shared" ref="E107:G107" si="13">E106</f>
        <v>11998</v>
      </c>
      <c r="F107" s="2081">
        <f t="shared" si="13"/>
        <v>0</v>
      </c>
      <c r="G107" s="305">
        <f t="shared" si="13"/>
        <v>11998</v>
      </c>
      <c r="H107" s="303"/>
      <c r="I107" s="1172"/>
      <c r="J107" s="1172"/>
      <c r="K107" s="528"/>
      <c r="L107" s="528"/>
      <c r="M107" s="528"/>
      <c r="N107" s="528"/>
      <c r="O107" s="528"/>
      <c r="P107" s="528"/>
      <c r="Q107" s="528"/>
      <c r="R107" s="528"/>
      <c r="S107" s="528"/>
    </row>
    <row r="108" spans="1:25" s="527" customFormat="1" ht="14.4" customHeight="1">
      <c r="A108" s="1338" t="s">
        <v>90</v>
      </c>
      <c r="B108" s="1350">
        <v>3.0510000000000002</v>
      </c>
      <c r="C108" s="455" t="s">
        <v>81</v>
      </c>
      <c r="D108" s="1365"/>
      <c r="E108" s="2094">
        <f>E102+E94+E107</f>
        <v>121998</v>
      </c>
      <c r="F108" s="2086">
        <f t="shared" ref="F108:G108" si="14">F102+F94+F107</f>
        <v>0</v>
      </c>
      <c r="G108" s="1365">
        <f t="shared" si="14"/>
        <v>121998</v>
      </c>
      <c r="H108" s="535"/>
      <c r="I108" s="528"/>
      <c r="J108" s="528"/>
      <c r="K108" s="528"/>
      <c r="L108" s="528"/>
      <c r="M108" s="528"/>
      <c r="N108" s="528"/>
      <c r="O108" s="528"/>
      <c r="P108" s="528"/>
      <c r="Q108" s="528"/>
      <c r="R108" s="528"/>
      <c r="S108" s="528"/>
      <c r="T108" s="528"/>
      <c r="U108" s="528"/>
      <c r="V108" s="528"/>
      <c r="W108" s="528"/>
      <c r="X108" s="528"/>
      <c r="Y108" s="528"/>
    </row>
    <row r="109" spans="1:25" s="527" customFormat="1" ht="28.5" customHeight="1">
      <c r="A109" s="1338" t="s">
        <v>90</v>
      </c>
      <c r="B109" s="1344">
        <v>3</v>
      </c>
      <c r="C109" s="457" t="s">
        <v>216</v>
      </c>
      <c r="D109" s="1363"/>
      <c r="E109" s="1364">
        <f t="shared" ref="E109:E111" si="15">E108</f>
        <v>121998</v>
      </c>
      <c r="F109" s="2087">
        <f t="shared" ref="F109:G109" si="16">F108</f>
        <v>0</v>
      </c>
      <c r="G109" s="1965">
        <f t="shared" si="16"/>
        <v>121998</v>
      </c>
      <c r="H109" s="1318"/>
      <c r="I109" s="528"/>
      <c r="J109" s="528"/>
      <c r="K109" s="528"/>
      <c r="L109" s="528"/>
      <c r="M109" s="528"/>
      <c r="N109" s="528"/>
      <c r="O109" s="528"/>
      <c r="P109" s="528"/>
      <c r="Q109" s="528"/>
      <c r="R109" s="528"/>
      <c r="S109" s="528"/>
      <c r="T109" s="528"/>
      <c r="U109" s="528"/>
      <c r="V109" s="528"/>
      <c r="W109" s="528"/>
      <c r="X109" s="528"/>
      <c r="Y109" s="528"/>
    </row>
    <row r="110" spans="1:25" s="527" customFormat="1" ht="13.2" customHeight="1">
      <c r="A110" s="1343" t="s">
        <v>90</v>
      </c>
      <c r="B110" s="1962">
        <v>4217</v>
      </c>
      <c r="C110" s="1355" t="s">
        <v>215</v>
      </c>
      <c r="D110" s="1363"/>
      <c r="E110" s="1364">
        <f t="shared" si="15"/>
        <v>121998</v>
      </c>
      <c r="F110" s="2087">
        <f t="shared" ref="F110:G110" si="17">F109</f>
        <v>0</v>
      </c>
      <c r="G110" s="1364">
        <f t="shared" si="17"/>
        <v>121998</v>
      </c>
      <c r="H110" s="1318"/>
      <c r="I110" s="528"/>
      <c r="J110" s="528"/>
      <c r="K110" s="528"/>
      <c r="L110" s="528"/>
      <c r="M110" s="528"/>
      <c r="N110" s="528"/>
      <c r="O110" s="528"/>
      <c r="P110" s="528"/>
      <c r="Q110" s="528"/>
      <c r="R110" s="528"/>
      <c r="S110" s="528"/>
      <c r="T110" s="528"/>
      <c r="U110" s="528"/>
      <c r="V110" s="528"/>
      <c r="W110" s="528"/>
      <c r="X110" s="528"/>
      <c r="Y110" s="528"/>
    </row>
    <row r="111" spans="1:25" s="527" customFormat="1">
      <c r="A111" s="1343" t="s">
        <v>90</v>
      </c>
      <c r="B111" s="1343"/>
      <c r="C111" s="1355" t="s">
        <v>36</v>
      </c>
      <c r="D111" s="369"/>
      <c r="E111" s="290">
        <f t="shared" si="15"/>
        <v>121998</v>
      </c>
      <c r="F111" s="1362">
        <f t="shared" ref="F111:G111" si="18">F110</f>
        <v>0</v>
      </c>
      <c r="G111" s="290">
        <f t="shared" si="18"/>
        <v>121998</v>
      </c>
      <c r="H111" s="284"/>
      <c r="I111" s="528"/>
      <c r="J111" s="528"/>
      <c r="K111" s="528"/>
      <c r="L111" s="528"/>
      <c r="M111" s="528"/>
      <c r="N111" s="528"/>
      <c r="O111" s="528"/>
      <c r="P111" s="528"/>
      <c r="Q111" s="528"/>
      <c r="R111" s="528"/>
      <c r="S111" s="528"/>
      <c r="T111" s="528"/>
      <c r="U111" s="528"/>
      <c r="V111" s="528"/>
      <c r="W111" s="528"/>
      <c r="X111" s="528"/>
      <c r="Y111" s="528"/>
    </row>
    <row r="112" spans="1:25" s="527" customFormat="1">
      <c r="A112" s="1357" t="s">
        <v>90</v>
      </c>
      <c r="B112" s="1357"/>
      <c r="C112" s="1359" t="s">
        <v>91</v>
      </c>
      <c r="D112" s="1366"/>
      <c r="E112" s="246">
        <f>E111+E84</f>
        <v>345294</v>
      </c>
      <c r="F112" s="2088">
        <f t="shared" ref="F112:G112" si="19">F111+F84</f>
        <v>0</v>
      </c>
      <c r="G112" s="1366">
        <f t="shared" si="19"/>
        <v>345294</v>
      </c>
      <c r="H112" s="534"/>
      <c r="I112" s="528"/>
      <c r="J112" s="528"/>
      <c r="K112" s="528"/>
      <c r="L112" s="528"/>
      <c r="M112" s="528"/>
      <c r="N112" s="528"/>
      <c r="O112" s="528"/>
      <c r="P112" s="528"/>
      <c r="Q112" s="528"/>
      <c r="R112" s="528"/>
      <c r="S112" s="528"/>
      <c r="T112" s="528"/>
      <c r="U112" s="528"/>
      <c r="V112" s="528"/>
      <c r="W112" s="528"/>
      <c r="X112" s="528"/>
      <c r="Y112" s="528"/>
    </row>
    <row r="113" spans="1:25" s="527" customFormat="1">
      <c r="A113" s="1338"/>
      <c r="B113" s="1963"/>
      <c r="C113" s="1964"/>
      <c r="D113" s="1535"/>
      <c r="E113" s="244"/>
      <c r="F113" s="1535"/>
      <c r="G113" s="1535"/>
      <c r="H113" s="534"/>
      <c r="I113" s="528"/>
      <c r="J113" s="528"/>
      <c r="K113" s="528"/>
      <c r="L113" s="528"/>
      <c r="M113" s="528"/>
      <c r="N113" s="528"/>
      <c r="O113" s="528"/>
      <c r="P113" s="528"/>
      <c r="Q113" s="528"/>
      <c r="R113" s="528"/>
      <c r="S113" s="528"/>
      <c r="T113" s="528"/>
      <c r="U113" s="528"/>
      <c r="V113" s="528"/>
      <c r="W113" s="528"/>
      <c r="X113" s="528"/>
      <c r="Y113" s="528"/>
    </row>
    <row r="114" spans="1:25" s="527" customFormat="1">
      <c r="A114" s="754" t="s">
        <v>334</v>
      </c>
      <c r="B114" s="1536" t="s">
        <v>796</v>
      </c>
      <c r="C114" s="1536"/>
      <c r="D114" s="1535"/>
      <c r="E114" s="244"/>
      <c r="F114" s="695"/>
      <c r="G114" s="1535"/>
      <c r="H114" s="534"/>
      <c r="I114" s="528"/>
      <c r="J114" s="528"/>
      <c r="K114" s="528"/>
      <c r="L114" s="528"/>
      <c r="M114" s="528"/>
      <c r="N114" s="528"/>
      <c r="O114" s="528"/>
      <c r="P114" s="528"/>
      <c r="Q114" s="528"/>
      <c r="R114" s="528"/>
      <c r="S114" s="528"/>
      <c r="T114" s="528"/>
      <c r="U114" s="528"/>
      <c r="V114" s="528"/>
      <c r="W114" s="528"/>
      <c r="X114" s="528"/>
      <c r="Y114" s="528"/>
    </row>
    <row r="115" spans="1:25" s="527" customFormat="1">
      <c r="A115" s="1536" t="s">
        <v>333</v>
      </c>
      <c r="B115" s="1536"/>
      <c r="C115" s="1537"/>
      <c r="D115" s="1535"/>
      <c r="E115" s="244"/>
      <c r="F115" s="695"/>
      <c r="G115" s="1535"/>
      <c r="H115" s="534"/>
      <c r="I115" s="528"/>
      <c r="J115" s="528"/>
      <c r="K115" s="528"/>
      <c r="L115" s="528"/>
      <c r="M115" s="528"/>
      <c r="N115" s="528"/>
      <c r="O115" s="528"/>
      <c r="P115" s="528"/>
      <c r="Q115" s="528"/>
      <c r="R115" s="528"/>
      <c r="S115" s="528"/>
      <c r="T115" s="528"/>
      <c r="U115" s="528"/>
      <c r="V115" s="528"/>
      <c r="W115" s="528"/>
      <c r="X115" s="528"/>
      <c r="Y115" s="528"/>
    </row>
    <row r="116" spans="1:25" s="2050" customFormat="1" ht="15.6" customHeight="1">
      <c r="A116" s="2048" t="s">
        <v>330</v>
      </c>
      <c r="B116" s="2241" t="s">
        <v>835</v>
      </c>
      <c r="C116" s="2241"/>
      <c r="D116" s="2241"/>
      <c r="E116" s="2241"/>
      <c r="F116" s="2241"/>
      <c r="G116" s="2241"/>
      <c r="H116" s="2049"/>
    </row>
    <row r="117" spans="1:25" s="2050" customFormat="1" ht="15.6" customHeight="1">
      <c r="A117" s="2048" t="s">
        <v>332</v>
      </c>
      <c r="B117" s="1518" t="s">
        <v>1007</v>
      </c>
      <c r="C117" s="1685"/>
      <c r="D117" s="1685"/>
      <c r="E117" s="2090"/>
      <c r="F117" s="1685"/>
      <c r="G117" s="1685"/>
      <c r="H117" s="2049"/>
    </row>
    <row r="118" spans="1:25" s="2050" customFormat="1" ht="15.6" customHeight="1">
      <c r="A118" s="2048" t="s">
        <v>340</v>
      </c>
      <c r="B118" s="1684" t="s">
        <v>929</v>
      </c>
      <c r="C118" s="1684"/>
      <c r="D118" s="1684"/>
      <c r="E118" s="1684"/>
      <c r="F118" s="1684"/>
      <c r="G118" s="1684"/>
      <c r="H118" s="2049"/>
    </row>
    <row r="119" spans="1:25" s="527" customFormat="1" ht="28.2" customHeight="1">
      <c r="A119" s="754" t="s">
        <v>338</v>
      </c>
      <c r="B119" s="2224" t="s">
        <v>956</v>
      </c>
      <c r="C119" s="2224"/>
      <c r="D119" s="2224"/>
      <c r="E119" s="2224"/>
      <c r="F119" s="2224"/>
      <c r="G119" s="2224"/>
      <c r="H119" s="534"/>
      <c r="I119" s="528"/>
      <c r="J119" s="528"/>
      <c r="K119" s="528"/>
      <c r="L119" s="528"/>
      <c r="M119" s="528"/>
      <c r="N119" s="528"/>
      <c r="O119" s="528"/>
      <c r="P119" s="528"/>
      <c r="Q119" s="528"/>
      <c r="R119" s="528"/>
      <c r="S119" s="528"/>
      <c r="T119" s="528"/>
      <c r="U119" s="528"/>
      <c r="V119" s="528"/>
      <c r="W119" s="528"/>
      <c r="X119" s="528"/>
      <c r="Y119" s="528"/>
    </row>
    <row r="120" spans="1:25" s="2050" customFormat="1" ht="15.6" customHeight="1">
      <c r="A120" s="2048" t="s">
        <v>371</v>
      </c>
      <c r="B120" s="1518" t="s">
        <v>424</v>
      </c>
      <c r="C120" s="1684"/>
      <c r="D120" s="1684"/>
      <c r="E120" s="1684"/>
      <c r="F120" s="1684"/>
      <c r="G120" s="1684"/>
      <c r="H120" s="2049"/>
    </row>
    <row r="121" spans="1:25" s="527" customFormat="1">
      <c r="A121" s="1338"/>
      <c r="C121" s="1537"/>
      <c r="D121" s="1535"/>
      <c r="E121" s="244"/>
      <c r="F121" s="695"/>
      <c r="G121" s="1535"/>
      <c r="H121" s="534"/>
      <c r="I121" s="528"/>
      <c r="J121" s="528"/>
      <c r="K121" s="528"/>
      <c r="L121" s="528"/>
      <c r="M121" s="528"/>
      <c r="N121" s="528"/>
      <c r="O121" s="528"/>
      <c r="P121" s="528"/>
      <c r="Q121" s="528"/>
      <c r="R121" s="528"/>
      <c r="S121" s="528"/>
      <c r="T121" s="528"/>
      <c r="U121" s="528"/>
      <c r="V121" s="528"/>
      <c r="W121" s="528"/>
      <c r="X121" s="528"/>
      <c r="Y121" s="528"/>
    </row>
    <row r="122" spans="1:25" s="527" customFormat="1">
      <c r="A122" s="525"/>
      <c r="B122" s="533"/>
      <c r="C122" s="530"/>
      <c r="D122" s="534"/>
      <c r="E122" s="152"/>
      <c r="F122" s="534"/>
      <c r="G122" s="535"/>
      <c r="H122" s="535"/>
      <c r="I122" s="528"/>
      <c r="J122" s="528"/>
      <c r="K122" s="528"/>
      <c r="L122" s="528"/>
      <c r="M122" s="528"/>
      <c r="N122" s="528"/>
      <c r="O122" s="528"/>
      <c r="P122" s="528"/>
      <c r="Q122" s="528"/>
      <c r="R122" s="528"/>
      <c r="S122" s="528"/>
      <c r="T122" s="528"/>
      <c r="U122" s="528"/>
      <c r="V122" s="528"/>
      <c r="W122" s="528"/>
      <c r="X122" s="528"/>
      <c r="Y122" s="528"/>
    </row>
    <row r="123" spans="1:25" s="527" customFormat="1">
      <c r="A123" s="525"/>
      <c r="B123" s="533"/>
      <c r="C123" s="530"/>
      <c r="D123" s="534"/>
      <c r="E123" s="152"/>
      <c r="F123" s="534"/>
      <c r="G123" s="535"/>
      <c r="H123" s="535"/>
      <c r="I123" s="528"/>
      <c r="J123" s="528"/>
      <c r="K123" s="528"/>
      <c r="L123" s="528"/>
      <c r="M123" s="528"/>
      <c r="N123" s="528"/>
      <c r="O123" s="528"/>
      <c r="P123" s="528"/>
      <c r="Q123" s="528"/>
      <c r="R123" s="528"/>
      <c r="S123" s="528"/>
      <c r="T123" s="528"/>
      <c r="U123" s="528"/>
      <c r="V123" s="528"/>
      <c r="W123" s="528"/>
      <c r="X123" s="528"/>
      <c r="Y123" s="528"/>
    </row>
    <row r="124" spans="1:25" s="527" customFormat="1">
      <c r="A124" s="525"/>
      <c r="B124" s="533"/>
      <c r="C124" s="530"/>
      <c r="D124" s="534"/>
      <c r="E124" s="152"/>
      <c r="F124" s="534"/>
      <c r="G124" s="535"/>
      <c r="H124" s="535"/>
      <c r="I124" s="528"/>
      <c r="J124" s="528"/>
      <c r="K124" s="528"/>
      <c r="L124" s="528"/>
      <c r="M124" s="528"/>
      <c r="N124" s="528"/>
      <c r="O124" s="528"/>
      <c r="P124" s="528"/>
      <c r="Q124" s="528"/>
      <c r="R124" s="528"/>
      <c r="S124" s="528"/>
      <c r="T124" s="528"/>
      <c r="U124" s="528"/>
      <c r="V124" s="528"/>
      <c r="W124" s="528"/>
      <c r="X124" s="528"/>
      <c r="Y124" s="528"/>
    </row>
    <row r="125" spans="1:25" s="527" customFormat="1">
      <c r="A125" s="525"/>
      <c r="B125" s="533"/>
      <c r="C125" s="530"/>
      <c r="D125" s="534"/>
      <c r="E125" s="152"/>
      <c r="F125" s="534"/>
      <c r="G125" s="535"/>
      <c r="H125" s="535"/>
      <c r="I125" s="528"/>
      <c r="J125" s="528"/>
      <c r="K125" s="528"/>
      <c r="L125" s="528"/>
      <c r="M125" s="528"/>
      <c r="N125" s="528"/>
      <c r="O125" s="528"/>
      <c r="P125" s="528"/>
      <c r="Q125" s="528"/>
      <c r="R125" s="528"/>
      <c r="S125" s="528"/>
      <c r="T125" s="528"/>
      <c r="U125" s="528"/>
      <c r="V125" s="528"/>
      <c r="W125" s="528"/>
      <c r="X125" s="528"/>
      <c r="Y125" s="528"/>
    </row>
    <row r="126" spans="1:25" s="527" customFormat="1">
      <c r="A126" s="525"/>
      <c r="B126" s="533"/>
      <c r="C126" s="530"/>
      <c r="D126" s="534"/>
      <c r="E126" s="152"/>
      <c r="F126" s="534"/>
      <c r="G126" s="535"/>
      <c r="H126" s="535"/>
      <c r="I126" s="528"/>
      <c r="J126" s="528"/>
      <c r="K126" s="528"/>
      <c r="L126" s="528"/>
      <c r="M126" s="528"/>
      <c r="N126" s="528"/>
      <c r="O126" s="528"/>
      <c r="P126" s="528"/>
      <c r="Q126" s="528"/>
      <c r="R126" s="528"/>
      <c r="S126" s="528"/>
      <c r="T126" s="528"/>
      <c r="U126" s="528"/>
      <c r="V126" s="528"/>
      <c r="W126" s="528"/>
      <c r="X126" s="528"/>
      <c r="Y126" s="528"/>
    </row>
    <row r="127" spans="1:25" s="527" customFormat="1">
      <c r="A127" s="525"/>
      <c r="B127" s="533"/>
      <c r="C127" s="530"/>
      <c r="D127" s="1535"/>
      <c r="E127" s="244"/>
      <c r="F127" s="1535"/>
      <c r="G127" s="2141"/>
      <c r="H127" s="535"/>
      <c r="I127" s="528"/>
      <c r="J127" s="528"/>
      <c r="K127" s="528"/>
      <c r="L127" s="528"/>
      <c r="M127" s="528"/>
      <c r="N127" s="528"/>
      <c r="O127" s="528"/>
      <c r="P127" s="528"/>
      <c r="Q127" s="528"/>
      <c r="R127" s="528"/>
      <c r="S127" s="528"/>
      <c r="T127" s="528"/>
      <c r="U127" s="528"/>
      <c r="V127" s="528"/>
      <c r="W127" s="528"/>
      <c r="X127" s="528"/>
      <c r="Y127" s="528"/>
    </row>
    <row r="128" spans="1:25" s="527" customFormat="1">
      <c r="A128" s="525"/>
      <c r="B128" s="533"/>
      <c r="C128" s="530"/>
      <c r="D128" s="2142"/>
      <c r="E128" s="623"/>
      <c r="F128" s="2142"/>
      <c r="G128" s="694"/>
      <c r="H128" s="694"/>
      <c r="I128" s="528"/>
      <c r="J128" s="528"/>
      <c r="K128" s="528"/>
      <c r="L128" s="528"/>
      <c r="M128" s="528"/>
      <c r="N128" s="528"/>
      <c r="O128" s="528"/>
      <c r="P128" s="528"/>
      <c r="Q128" s="528"/>
      <c r="R128" s="528"/>
      <c r="S128" s="528"/>
      <c r="T128" s="528"/>
      <c r="U128" s="528"/>
      <c r="V128" s="528"/>
      <c r="W128" s="528"/>
      <c r="X128" s="528"/>
      <c r="Y128" s="528"/>
    </row>
    <row r="129" spans="1:25" s="527" customFormat="1">
      <c r="A129" s="525"/>
      <c r="B129" s="532"/>
      <c r="C129" s="530"/>
      <c r="D129" s="592"/>
      <c r="E129" s="53"/>
      <c r="F129" s="592"/>
      <c r="G129" s="592"/>
      <c r="H129" s="529"/>
      <c r="I129" s="528"/>
      <c r="J129" s="528"/>
      <c r="K129" s="528"/>
      <c r="L129" s="528"/>
      <c r="M129" s="528"/>
      <c r="N129" s="528"/>
      <c r="O129" s="528"/>
      <c r="P129" s="528"/>
      <c r="Q129" s="528"/>
      <c r="R129" s="528"/>
      <c r="S129" s="528"/>
      <c r="T129" s="528"/>
      <c r="U129" s="528"/>
      <c r="V129" s="528"/>
      <c r="W129" s="528"/>
      <c r="X129" s="528"/>
      <c r="Y129" s="528"/>
    </row>
    <row r="130" spans="1:25" s="527" customFormat="1">
      <c r="A130" s="525"/>
      <c r="B130" s="532"/>
      <c r="C130" s="530"/>
      <c r="D130" s="592"/>
      <c r="E130" s="53"/>
      <c r="F130" s="592"/>
      <c r="G130" s="592"/>
      <c r="H130" s="529"/>
      <c r="I130" s="528"/>
      <c r="J130" s="528"/>
      <c r="K130" s="528"/>
      <c r="L130" s="528"/>
      <c r="M130" s="528"/>
      <c r="N130" s="528"/>
      <c r="O130" s="528"/>
      <c r="P130" s="528"/>
      <c r="Q130" s="528"/>
      <c r="R130" s="528"/>
      <c r="S130" s="528"/>
      <c r="T130" s="528"/>
      <c r="U130" s="528"/>
      <c r="V130" s="528"/>
      <c r="W130" s="528"/>
      <c r="X130" s="528"/>
      <c r="Y130" s="528"/>
    </row>
    <row r="131" spans="1:25" s="527" customFormat="1">
      <c r="A131" s="525"/>
      <c r="B131" s="532"/>
      <c r="C131" s="530"/>
      <c r="D131" s="529"/>
      <c r="E131" s="948"/>
      <c r="F131" s="529"/>
      <c r="G131" s="529"/>
      <c r="H131" s="529"/>
      <c r="I131" s="528"/>
      <c r="J131" s="528"/>
      <c r="K131" s="528"/>
      <c r="L131" s="528"/>
      <c r="M131" s="528"/>
      <c r="N131" s="528"/>
      <c r="O131" s="528"/>
      <c r="P131" s="528"/>
      <c r="Q131" s="528"/>
      <c r="R131" s="528"/>
      <c r="S131" s="528"/>
      <c r="T131" s="528"/>
      <c r="U131" s="528"/>
      <c r="V131" s="528"/>
      <c r="W131" s="528"/>
      <c r="X131" s="528"/>
      <c r="Y131" s="528"/>
    </row>
    <row r="132" spans="1:25" s="527" customFormat="1">
      <c r="A132" s="525"/>
      <c r="B132" s="532"/>
      <c r="C132" s="530"/>
      <c r="D132" s="529"/>
      <c r="E132" s="948"/>
      <c r="F132" s="529"/>
      <c r="G132" s="529"/>
      <c r="H132" s="529"/>
      <c r="I132" s="528"/>
      <c r="J132" s="528"/>
      <c r="K132" s="528"/>
      <c r="L132" s="528"/>
      <c r="M132" s="528"/>
      <c r="N132" s="528"/>
      <c r="O132" s="528"/>
      <c r="P132" s="528"/>
      <c r="Q132" s="528"/>
      <c r="R132" s="528"/>
      <c r="S132" s="528"/>
      <c r="T132" s="528"/>
      <c r="U132" s="528"/>
      <c r="V132" s="528"/>
      <c r="W132" s="528"/>
      <c r="X132" s="528"/>
      <c r="Y132" s="528"/>
    </row>
    <row r="133" spans="1:25" s="527" customFormat="1">
      <c r="A133" s="525"/>
      <c r="B133" s="531"/>
      <c r="C133" s="530"/>
      <c r="D133" s="529"/>
      <c r="E133" s="948"/>
      <c r="F133" s="529"/>
      <c r="G133" s="529"/>
      <c r="H133" s="529"/>
      <c r="I133" s="528"/>
      <c r="J133" s="528"/>
      <c r="K133" s="528"/>
      <c r="L133" s="528"/>
      <c r="M133" s="528"/>
      <c r="N133" s="528"/>
      <c r="O133" s="528"/>
      <c r="P133" s="528"/>
      <c r="Q133" s="528"/>
      <c r="R133" s="528"/>
      <c r="S133" s="528"/>
      <c r="T133" s="528"/>
      <c r="U133" s="528"/>
      <c r="V133" s="528"/>
      <c r="W133" s="528"/>
      <c r="X133" s="528"/>
      <c r="Y133" s="528"/>
    </row>
    <row r="134" spans="1:25" s="527" customFormat="1">
      <c r="A134" s="525"/>
      <c r="B134" s="531"/>
      <c r="C134" s="530"/>
      <c r="D134" s="529"/>
      <c r="E134" s="948"/>
      <c r="F134" s="529"/>
      <c r="G134" s="529"/>
      <c r="H134" s="529"/>
      <c r="I134" s="528"/>
      <c r="J134" s="528"/>
      <c r="K134" s="528"/>
      <c r="L134" s="528"/>
      <c r="M134" s="528"/>
      <c r="N134" s="528"/>
      <c r="O134" s="528"/>
      <c r="P134" s="528"/>
      <c r="Q134" s="528"/>
      <c r="R134" s="528"/>
      <c r="S134" s="528"/>
      <c r="T134" s="528"/>
      <c r="U134" s="528"/>
      <c r="V134" s="528"/>
      <c r="W134" s="528"/>
      <c r="X134" s="528"/>
      <c r="Y134" s="528"/>
    </row>
    <row r="135" spans="1:25" s="527" customFormat="1">
      <c r="A135" s="525"/>
      <c r="B135" s="525"/>
      <c r="C135" s="522"/>
      <c r="D135" s="524"/>
      <c r="E135" s="16"/>
      <c r="F135" s="524"/>
      <c r="G135" s="524"/>
      <c r="H135" s="524"/>
      <c r="I135" s="528"/>
      <c r="J135" s="528"/>
      <c r="K135" s="528"/>
      <c r="L135" s="528"/>
      <c r="M135" s="528"/>
      <c r="N135" s="528"/>
      <c r="O135" s="528"/>
      <c r="P135" s="528"/>
      <c r="Q135" s="528"/>
      <c r="R135" s="528"/>
      <c r="S135" s="528"/>
      <c r="T135" s="528"/>
      <c r="U135" s="528"/>
      <c r="V135" s="528"/>
      <c r="W135" s="528"/>
      <c r="X135" s="528"/>
      <c r="Y135" s="528"/>
    </row>
    <row r="136" spans="1:25" s="527" customFormat="1">
      <c r="A136" s="525"/>
      <c r="B136" s="525"/>
      <c r="C136" s="522"/>
      <c r="D136" s="524"/>
      <c r="E136" s="16"/>
      <c r="F136" s="524"/>
      <c r="G136" s="524"/>
      <c r="H136" s="524"/>
      <c r="I136" s="528"/>
      <c r="J136" s="528"/>
      <c r="K136" s="528"/>
      <c r="L136" s="528"/>
      <c r="M136" s="528"/>
      <c r="N136" s="528"/>
      <c r="O136" s="528"/>
      <c r="P136" s="528"/>
      <c r="Q136" s="528"/>
      <c r="R136" s="528"/>
      <c r="S136" s="528"/>
      <c r="T136" s="528"/>
      <c r="U136" s="528"/>
      <c r="V136" s="528"/>
      <c r="W136" s="528"/>
      <c r="X136" s="528"/>
      <c r="Y136" s="528"/>
    </row>
    <row r="137" spans="1:25" s="527" customFormat="1">
      <c r="A137" s="525"/>
      <c r="B137" s="525"/>
      <c r="C137" s="522"/>
      <c r="D137" s="524"/>
      <c r="E137" s="16"/>
      <c r="F137" s="524"/>
      <c r="G137" s="524"/>
      <c r="H137" s="524"/>
      <c r="I137" s="528"/>
      <c r="J137" s="528"/>
      <c r="K137" s="528"/>
      <c r="L137" s="528"/>
      <c r="M137" s="528"/>
      <c r="N137" s="528"/>
      <c r="O137" s="528"/>
      <c r="P137" s="528"/>
      <c r="Q137" s="528"/>
      <c r="R137" s="528"/>
      <c r="S137" s="528"/>
      <c r="T137" s="528"/>
      <c r="U137" s="528"/>
      <c r="V137" s="528"/>
      <c r="W137" s="528"/>
      <c r="X137" s="528"/>
      <c r="Y137" s="528"/>
    </row>
    <row r="138" spans="1:25" s="527" customFormat="1">
      <c r="A138" s="525"/>
      <c r="B138" s="525"/>
      <c r="C138" s="522"/>
      <c r="D138" s="524"/>
      <c r="E138" s="16"/>
      <c r="F138" s="524"/>
      <c r="G138" s="524"/>
      <c r="H138" s="524"/>
      <c r="I138" s="528"/>
      <c r="J138" s="528"/>
      <c r="K138" s="528"/>
      <c r="L138" s="528"/>
      <c r="M138" s="528"/>
      <c r="N138" s="528"/>
      <c r="O138" s="528"/>
      <c r="P138" s="528"/>
      <c r="Q138" s="528"/>
      <c r="R138" s="528"/>
      <c r="S138" s="528"/>
      <c r="T138" s="528"/>
      <c r="U138" s="528"/>
      <c r="V138" s="528"/>
      <c r="W138" s="528"/>
      <c r="X138" s="528"/>
      <c r="Y138" s="528"/>
    </row>
    <row r="139" spans="1:25" s="527" customFormat="1">
      <c r="A139" s="525"/>
      <c r="B139" s="525"/>
      <c r="C139" s="522"/>
      <c r="D139" s="524"/>
      <c r="E139" s="16"/>
      <c r="F139" s="524"/>
      <c r="G139" s="526"/>
      <c r="H139" s="526"/>
      <c r="I139" s="528"/>
      <c r="J139" s="528"/>
      <c r="K139" s="528"/>
      <c r="L139" s="528"/>
      <c r="M139" s="528"/>
      <c r="N139" s="528"/>
      <c r="O139" s="528"/>
      <c r="P139" s="528"/>
      <c r="Q139" s="528"/>
      <c r="R139" s="528"/>
      <c r="S139" s="528"/>
      <c r="T139" s="528"/>
      <c r="U139" s="528"/>
      <c r="V139" s="528"/>
      <c r="W139" s="528"/>
      <c r="X139" s="528"/>
      <c r="Y139" s="528"/>
    </row>
    <row r="140" spans="1:25" s="527" customFormat="1">
      <c r="A140" s="525"/>
      <c r="B140" s="525"/>
      <c r="C140" s="522"/>
      <c r="D140" s="524"/>
      <c r="E140" s="16"/>
      <c r="F140" s="524"/>
      <c r="G140" s="524"/>
      <c r="H140" s="524"/>
      <c r="I140" s="528"/>
      <c r="J140" s="528"/>
      <c r="K140" s="528"/>
      <c r="L140" s="528"/>
      <c r="M140" s="528"/>
      <c r="N140" s="528"/>
      <c r="O140" s="528"/>
      <c r="P140" s="528"/>
      <c r="Q140" s="528"/>
      <c r="R140" s="528"/>
      <c r="S140" s="528"/>
      <c r="T140" s="528"/>
      <c r="U140" s="528"/>
      <c r="V140" s="528"/>
      <c r="W140" s="528"/>
      <c r="X140" s="528"/>
      <c r="Y140" s="528"/>
    </row>
    <row r="141" spans="1:25" s="527" customFormat="1">
      <c r="A141" s="525"/>
      <c r="B141" s="525"/>
      <c r="C141" s="522"/>
      <c r="D141" s="524"/>
      <c r="E141" s="16"/>
      <c r="F141" s="524"/>
      <c r="G141" s="524"/>
      <c r="H141" s="524"/>
      <c r="I141" s="528"/>
      <c r="J141" s="528"/>
      <c r="K141" s="528"/>
      <c r="L141" s="528"/>
      <c r="M141" s="528"/>
      <c r="N141" s="528"/>
      <c r="O141" s="528"/>
      <c r="P141" s="528"/>
      <c r="Q141" s="528"/>
      <c r="R141" s="528"/>
      <c r="S141" s="528"/>
      <c r="T141" s="528"/>
      <c r="U141" s="528"/>
      <c r="V141" s="528"/>
      <c r="W141" s="528"/>
      <c r="X141" s="528"/>
      <c r="Y141" s="528"/>
    </row>
    <row r="142" spans="1:25" s="527" customFormat="1">
      <c r="A142" s="525"/>
      <c r="B142" s="525"/>
      <c r="C142" s="522"/>
      <c r="D142" s="524"/>
      <c r="E142" s="16"/>
      <c r="F142" s="524"/>
      <c r="G142" s="524"/>
      <c r="H142" s="524"/>
      <c r="I142" s="528"/>
      <c r="J142" s="528"/>
      <c r="K142" s="528"/>
      <c r="L142" s="528"/>
      <c r="M142" s="528"/>
      <c r="N142" s="528"/>
      <c r="O142" s="528"/>
      <c r="P142" s="528"/>
      <c r="Q142" s="528"/>
      <c r="R142" s="528"/>
      <c r="S142" s="528"/>
      <c r="T142" s="528"/>
      <c r="U142" s="528"/>
      <c r="V142" s="528"/>
      <c r="W142" s="528"/>
      <c r="X142" s="528"/>
      <c r="Y142" s="528"/>
    </row>
    <row r="143" spans="1:25" s="527" customFormat="1">
      <c r="A143" s="525"/>
      <c r="B143" s="525"/>
      <c r="C143" s="522"/>
      <c r="D143" s="524"/>
      <c r="E143" s="16"/>
      <c r="F143" s="524"/>
      <c r="G143" s="524"/>
      <c r="H143" s="524"/>
      <c r="I143" s="528"/>
      <c r="J143" s="528"/>
      <c r="K143" s="528"/>
      <c r="L143" s="528"/>
      <c r="M143" s="528"/>
      <c r="N143" s="528"/>
      <c r="O143" s="528"/>
      <c r="P143" s="528"/>
      <c r="Q143" s="528"/>
      <c r="R143" s="528"/>
      <c r="S143" s="528"/>
      <c r="T143" s="528"/>
      <c r="U143" s="528"/>
      <c r="V143" s="528"/>
      <c r="W143" s="528"/>
      <c r="X143" s="528"/>
      <c r="Y143" s="528"/>
    </row>
    <row r="144" spans="1:25" s="527" customFormat="1">
      <c r="A144" s="525"/>
      <c r="B144" s="525"/>
      <c r="C144" s="522"/>
      <c r="D144" s="524"/>
      <c r="E144" s="16"/>
      <c r="F144" s="524"/>
      <c r="G144" s="524"/>
      <c r="H144" s="524"/>
      <c r="I144" s="528"/>
      <c r="J144" s="528"/>
      <c r="K144" s="528"/>
      <c r="L144" s="528"/>
      <c r="M144" s="528"/>
      <c r="N144" s="528"/>
      <c r="O144" s="528"/>
      <c r="P144" s="528"/>
      <c r="Q144" s="528"/>
      <c r="R144" s="528"/>
      <c r="S144" s="528"/>
      <c r="T144" s="528"/>
      <c r="U144" s="528"/>
      <c r="V144" s="528"/>
      <c r="W144" s="528"/>
      <c r="X144" s="528"/>
      <c r="Y144" s="528"/>
    </row>
    <row r="145" spans="1:25" s="527" customFormat="1">
      <c r="A145" s="525"/>
      <c r="B145" s="525"/>
      <c r="C145" s="522"/>
      <c r="D145" s="524"/>
      <c r="E145" s="16"/>
      <c r="F145" s="524"/>
      <c r="G145" s="524"/>
      <c r="H145" s="524"/>
      <c r="I145" s="528"/>
      <c r="J145" s="528"/>
      <c r="K145" s="528"/>
      <c r="L145" s="528"/>
      <c r="M145" s="528"/>
      <c r="N145" s="528"/>
      <c r="O145" s="528"/>
      <c r="P145" s="528"/>
      <c r="Q145" s="528"/>
      <c r="R145" s="528"/>
      <c r="S145" s="528"/>
      <c r="T145" s="528"/>
      <c r="U145" s="528"/>
      <c r="V145" s="528"/>
      <c r="W145" s="528"/>
      <c r="X145" s="528"/>
      <c r="Y145" s="528"/>
    </row>
    <row r="146" spans="1:25" s="527" customFormat="1">
      <c r="A146" s="525"/>
      <c r="C146" s="522"/>
      <c r="D146" s="524"/>
      <c r="E146" s="16"/>
      <c r="F146" s="524"/>
      <c r="G146" s="524"/>
      <c r="H146" s="524"/>
      <c r="I146" s="528"/>
      <c r="J146" s="528"/>
      <c r="K146" s="528"/>
      <c r="L146" s="528"/>
      <c r="M146" s="528"/>
      <c r="N146" s="528"/>
      <c r="O146" s="528"/>
      <c r="P146" s="528"/>
      <c r="Q146" s="528"/>
      <c r="R146" s="528"/>
      <c r="S146" s="528"/>
      <c r="T146" s="528"/>
      <c r="U146" s="528"/>
      <c r="V146" s="528"/>
      <c r="W146" s="528"/>
      <c r="X146" s="528"/>
      <c r="Y146" s="528"/>
    </row>
    <row r="147" spans="1:25" s="527" customFormat="1">
      <c r="A147" s="525"/>
      <c r="C147" s="522"/>
      <c r="D147" s="524"/>
      <c r="E147" s="16"/>
      <c r="F147" s="524"/>
      <c r="G147" s="524"/>
      <c r="H147" s="524"/>
      <c r="I147" s="528"/>
      <c r="J147" s="528"/>
      <c r="K147" s="528"/>
      <c r="L147" s="528"/>
      <c r="M147" s="528"/>
      <c r="N147" s="528"/>
      <c r="O147" s="528"/>
      <c r="P147" s="528"/>
      <c r="Q147" s="528"/>
      <c r="R147" s="528"/>
      <c r="S147" s="528"/>
      <c r="T147" s="528"/>
      <c r="U147" s="528"/>
      <c r="V147" s="528"/>
      <c r="W147" s="528"/>
      <c r="X147" s="528"/>
      <c r="Y147" s="528"/>
    </row>
    <row r="148" spans="1:25">
      <c r="B148" s="522"/>
    </row>
    <row r="149" spans="1:25">
      <c r="B149" s="522"/>
    </row>
    <row r="150" spans="1:25">
      <c r="A150" s="522"/>
      <c r="B150" s="522"/>
      <c r="I150" s="522"/>
      <c r="J150" s="522"/>
      <c r="K150" s="522"/>
      <c r="L150" s="522"/>
      <c r="M150" s="522"/>
      <c r="N150" s="522"/>
      <c r="O150" s="522"/>
      <c r="P150" s="522"/>
      <c r="Q150" s="522"/>
      <c r="R150" s="522"/>
      <c r="S150" s="522"/>
      <c r="T150" s="522"/>
      <c r="U150" s="522"/>
      <c r="V150" s="522"/>
      <c r="W150" s="522"/>
      <c r="X150" s="522"/>
      <c r="Y150" s="522"/>
    </row>
    <row r="151" spans="1:25">
      <c r="A151" s="522"/>
      <c r="I151" s="522"/>
      <c r="J151" s="522"/>
      <c r="K151" s="522"/>
      <c r="L151" s="522"/>
      <c r="M151" s="522"/>
      <c r="N151" s="522"/>
      <c r="O151" s="522"/>
      <c r="P151" s="522"/>
      <c r="Q151" s="522"/>
      <c r="R151" s="522"/>
      <c r="S151" s="522"/>
      <c r="T151" s="522"/>
      <c r="U151" s="522"/>
      <c r="V151" s="522"/>
      <c r="W151" s="522"/>
      <c r="X151" s="522"/>
      <c r="Y151" s="522"/>
    </row>
    <row r="152" spans="1:25">
      <c r="A152" s="522"/>
      <c r="I152" s="522"/>
      <c r="J152" s="522"/>
      <c r="K152" s="522"/>
      <c r="L152" s="522"/>
      <c r="M152" s="522"/>
      <c r="N152" s="522"/>
      <c r="O152" s="522"/>
      <c r="P152" s="522"/>
      <c r="Q152" s="522"/>
      <c r="R152" s="522"/>
      <c r="S152" s="522"/>
      <c r="T152" s="522"/>
      <c r="U152" s="522"/>
      <c r="V152" s="522"/>
      <c r="W152" s="522"/>
      <c r="X152" s="522"/>
      <c r="Y152" s="522"/>
    </row>
    <row r="153" spans="1:25">
      <c r="A153" s="522"/>
      <c r="I153" s="522"/>
      <c r="J153" s="522"/>
      <c r="K153" s="522"/>
      <c r="L153" s="522"/>
      <c r="M153" s="522"/>
      <c r="N153" s="522"/>
      <c r="O153" s="522"/>
      <c r="P153" s="522"/>
      <c r="Q153" s="522"/>
      <c r="R153" s="522"/>
      <c r="S153" s="522"/>
      <c r="T153" s="522"/>
      <c r="U153" s="522"/>
      <c r="V153" s="522"/>
      <c r="W153" s="522"/>
      <c r="X153" s="522"/>
      <c r="Y153" s="522"/>
    </row>
    <row r="154" spans="1:25">
      <c r="A154" s="522"/>
      <c r="I154" s="522"/>
      <c r="J154" s="522"/>
      <c r="K154" s="522"/>
      <c r="L154" s="522"/>
      <c r="M154" s="522"/>
      <c r="N154" s="522"/>
      <c r="O154" s="522"/>
      <c r="P154" s="522"/>
      <c r="Q154" s="522"/>
      <c r="R154" s="522"/>
      <c r="S154" s="522"/>
      <c r="T154" s="522"/>
      <c r="U154" s="522"/>
      <c r="V154" s="522"/>
      <c r="W154" s="522"/>
      <c r="X154" s="522"/>
      <c r="Y154" s="522"/>
    </row>
    <row r="155" spans="1:25">
      <c r="A155" s="522"/>
      <c r="I155" s="522"/>
      <c r="J155" s="522"/>
      <c r="K155" s="522"/>
      <c r="L155" s="522"/>
      <c r="M155" s="522"/>
      <c r="N155" s="522"/>
      <c r="O155" s="522"/>
      <c r="P155" s="522"/>
      <c r="Q155" s="522"/>
      <c r="R155" s="522"/>
      <c r="S155" s="522"/>
      <c r="T155" s="522"/>
      <c r="U155" s="522"/>
      <c r="V155" s="522"/>
      <c r="W155" s="522"/>
      <c r="X155" s="522"/>
      <c r="Y155" s="522"/>
    </row>
    <row r="156" spans="1:25">
      <c r="A156" s="522"/>
      <c r="I156" s="522"/>
      <c r="J156" s="522"/>
      <c r="K156" s="522"/>
      <c r="L156" s="522"/>
      <c r="M156" s="522"/>
      <c r="N156" s="522"/>
      <c r="O156" s="522"/>
      <c r="P156" s="522"/>
      <c r="Q156" s="522"/>
      <c r="R156" s="522"/>
      <c r="S156" s="522"/>
      <c r="T156" s="522"/>
      <c r="U156" s="522"/>
      <c r="V156" s="522"/>
      <c r="W156" s="522"/>
      <c r="X156" s="522"/>
      <c r="Y156" s="522"/>
    </row>
    <row r="157" spans="1:25">
      <c r="A157" s="522"/>
      <c r="I157" s="522"/>
      <c r="J157" s="522"/>
      <c r="K157" s="522"/>
      <c r="L157" s="522"/>
      <c r="M157" s="522"/>
      <c r="N157" s="522"/>
      <c r="O157" s="522"/>
      <c r="P157" s="522"/>
      <c r="Q157" s="522"/>
      <c r="R157" s="522"/>
      <c r="S157" s="522"/>
      <c r="T157" s="522"/>
      <c r="U157" s="522"/>
      <c r="V157" s="522"/>
      <c r="W157" s="522"/>
      <c r="X157" s="522"/>
      <c r="Y157" s="522"/>
    </row>
    <row r="158" spans="1:25">
      <c r="A158" s="522"/>
      <c r="I158" s="522"/>
      <c r="J158" s="522"/>
      <c r="K158" s="522"/>
      <c r="L158" s="522"/>
      <c r="M158" s="522"/>
      <c r="N158" s="522"/>
      <c r="O158" s="522"/>
      <c r="P158" s="522"/>
      <c r="Q158" s="522"/>
      <c r="R158" s="522"/>
      <c r="S158" s="522"/>
      <c r="T158" s="522"/>
      <c r="U158" s="522"/>
      <c r="V158" s="522"/>
      <c r="W158" s="522"/>
      <c r="X158" s="522"/>
      <c r="Y158" s="522"/>
    </row>
    <row r="159" spans="1:25">
      <c r="A159" s="522"/>
      <c r="I159" s="522"/>
      <c r="J159" s="522"/>
      <c r="K159" s="522"/>
      <c r="L159" s="522"/>
      <c r="M159" s="522"/>
      <c r="N159" s="522"/>
      <c r="O159" s="522"/>
      <c r="P159" s="522"/>
      <c r="Q159" s="522"/>
      <c r="R159" s="522"/>
      <c r="S159" s="522"/>
      <c r="T159" s="522"/>
      <c r="U159" s="522"/>
      <c r="V159" s="522"/>
      <c r="W159" s="522"/>
      <c r="X159" s="522"/>
      <c r="Y159" s="522"/>
    </row>
    <row r="160" spans="1:25">
      <c r="A160" s="522"/>
      <c r="I160" s="522"/>
      <c r="J160" s="522"/>
      <c r="K160" s="522"/>
      <c r="L160" s="522"/>
      <c r="M160" s="522"/>
      <c r="N160" s="522"/>
      <c r="O160" s="522"/>
      <c r="P160" s="522"/>
      <c r="Q160" s="522"/>
      <c r="R160" s="522"/>
      <c r="S160" s="522"/>
      <c r="T160" s="522"/>
      <c r="U160" s="522"/>
      <c r="V160" s="522"/>
      <c r="W160" s="522"/>
      <c r="X160" s="522"/>
      <c r="Y160" s="522"/>
    </row>
    <row r="161" spans="1:25">
      <c r="A161" s="522"/>
      <c r="I161" s="522"/>
      <c r="J161" s="522"/>
      <c r="K161" s="522"/>
      <c r="L161" s="522"/>
      <c r="M161" s="522"/>
      <c r="N161" s="522"/>
      <c r="O161" s="522"/>
      <c r="P161" s="522"/>
      <c r="Q161" s="522"/>
      <c r="R161" s="522"/>
      <c r="S161" s="522"/>
      <c r="T161" s="522"/>
      <c r="U161" s="522"/>
      <c r="V161" s="522"/>
      <c r="W161" s="522"/>
      <c r="X161" s="522"/>
      <c r="Y161" s="522"/>
    </row>
    <row r="162" spans="1:25">
      <c r="A162" s="522"/>
      <c r="I162" s="522"/>
      <c r="J162" s="522"/>
      <c r="K162" s="522"/>
      <c r="L162" s="522"/>
      <c r="M162" s="522"/>
      <c r="N162" s="522"/>
      <c r="O162" s="522"/>
      <c r="P162" s="522"/>
      <c r="Q162" s="522"/>
      <c r="R162" s="522"/>
      <c r="S162" s="522"/>
      <c r="T162" s="522"/>
      <c r="U162" s="522"/>
      <c r="V162" s="522"/>
      <c r="W162" s="522"/>
      <c r="X162" s="522"/>
      <c r="Y162" s="522"/>
    </row>
    <row r="163" spans="1:25">
      <c r="A163" s="522"/>
      <c r="I163" s="522"/>
      <c r="J163" s="522"/>
      <c r="K163" s="522"/>
      <c r="L163" s="522"/>
      <c r="M163" s="522"/>
      <c r="N163" s="522"/>
      <c r="O163" s="522"/>
      <c r="P163" s="522"/>
      <c r="Q163" s="522"/>
      <c r="R163" s="522"/>
      <c r="S163" s="522"/>
      <c r="T163" s="522"/>
      <c r="U163" s="522"/>
      <c r="V163" s="522"/>
      <c r="W163" s="522"/>
      <c r="X163" s="522"/>
      <c r="Y163" s="522"/>
    </row>
    <row r="164" spans="1:25">
      <c r="A164" s="522"/>
      <c r="I164" s="522"/>
      <c r="J164" s="522"/>
      <c r="K164" s="522"/>
      <c r="L164" s="522"/>
      <c r="M164" s="522"/>
      <c r="N164" s="522"/>
      <c r="O164" s="522"/>
      <c r="P164" s="522"/>
      <c r="Q164" s="522"/>
      <c r="R164" s="522"/>
      <c r="S164" s="522"/>
      <c r="T164" s="522"/>
      <c r="U164" s="522"/>
      <c r="V164" s="522"/>
      <c r="W164" s="522"/>
      <c r="X164" s="522"/>
      <c r="Y164" s="522"/>
    </row>
    <row r="165" spans="1:25">
      <c r="A165" s="522"/>
      <c r="I165" s="522"/>
      <c r="J165" s="522"/>
      <c r="K165" s="522"/>
      <c r="L165" s="522"/>
      <c r="M165" s="522"/>
      <c r="N165" s="522"/>
      <c r="O165" s="522"/>
      <c r="P165" s="522"/>
      <c r="Q165" s="522"/>
      <c r="R165" s="522"/>
      <c r="S165" s="522"/>
      <c r="T165" s="522"/>
      <c r="U165" s="522"/>
      <c r="V165" s="522"/>
      <c r="W165" s="522"/>
      <c r="X165" s="522"/>
      <c r="Y165" s="522"/>
    </row>
    <row r="166" spans="1:25">
      <c r="A166" s="522"/>
      <c r="B166" s="522"/>
      <c r="D166" s="522"/>
      <c r="E166" s="15"/>
      <c r="I166" s="522"/>
      <c r="J166" s="522"/>
      <c r="K166" s="522"/>
      <c r="L166" s="522"/>
      <c r="M166" s="522"/>
      <c r="N166" s="522"/>
      <c r="O166" s="522"/>
      <c r="P166" s="522"/>
      <c r="Q166" s="522"/>
      <c r="R166" s="522"/>
      <c r="S166" s="522"/>
      <c r="T166" s="522"/>
      <c r="U166" s="522"/>
      <c r="V166" s="522"/>
      <c r="W166" s="522"/>
      <c r="X166" s="522"/>
      <c r="Y166" s="522"/>
    </row>
    <row r="167" spans="1:25">
      <c r="A167" s="522"/>
      <c r="B167" s="522"/>
      <c r="D167" s="522"/>
      <c r="E167" s="15"/>
      <c r="I167" s="522"/>
      <c r="J167" s="522"/>
      <c r="K167" s="522"/>
      <c r="L167" s="522"/>
      <c r="M167" s="522"/>
      <c r="N167" s="522"/>
      <c r="O167" s="522"/>
      <c r="P167" s="522"/>
      <c r="Q167" s="522"/>
      <c r="R167" s="522"/>
      <c r="S167" s="522"/>
      <c r="T167" s="522"/>
      <c r="U167" s="522"/>
      <c r="V167" s="522"/>
      <c r="W167" s="522"/>
      <c r="X167" s="522"/>
      <c r="Y167" s="522"/>
    </row>
    <row r="168" spans="1:25">
      <c r="A168" s="522"/>
      <c r="B168" s="522"/>
      <c r="D168" s="522"/>
      <c r="E168" s="15"/>
      <c r="I168" s="522"/>
      <c r="J168" s="522"/>
      <c r="K168" s="522"/>
      <c r="L168" s="522"/>
      <c r="M168" s="522"/>
      <c r="N168" s="522"/>
      <c r="O168" s="522"/>
      <c r="P168" s="522"/>
      <c r="Q168" s="522"/>
      <c r="R168" s="522"/>
      <c r="S168" s="522"/>
      <c r="T168" s="522"/>
      <c r="U168" s="522"/>
      <c r="V168" s="522"/>
      <c r="W168" s="522"/>
      <c r="X168" s="522"/>
      <c r="Y168" s="522"/>
    </row>
    <row r="169" spans="1:25">
      <c r="A169" s="522"/>
      <c r="B169" s="522"/>
      <c r="D169" s="522"/>
      <c r="E169" s="15"/>
      <c r="I169" s="522"/>
      <c r="J169" s="522"/>
      <c r="K169" s="522"/>
      <c r="L169" s="522"/>
      <c r="M169" s="522"/>
      <c r="N169" s="522"/>
      <c r="O169" s="522"/>
      <c r="P169" s="522"/>
      <c r="Q169" s="522"/>
      <c r="R169" s="522"/>
      <c r="S169" s="522"/>
      <c r="T169" s="522"/>
      <c r="U169" s="522"/>
      <c r="V169" s="522"/>
      <c r="W169" s="522"/>
      <c r="X169" s="522"/>
      <c r="Y169" s="522"/>
    </row>
    <row r="170" spans="1:25">
      <c r="A170" s="522"/>
      <c r="B170" s="522"/>
      <c r="D170" s="522"/>
      <c r="E170" s="15"/>
      <c r="I170" s="522"/>
      <c r="J170" s="522"/>
      <c r="K170" s="522"/>
      <c r="L170" s="522"/>
      <c r="M170" s="522"/>
      <c r="N170" s="522"/>
      <c r="O170" s="522"/>
      <c r="P170" s="522"/>
      <c r="Q170" s="522"/>
      <c r="R170" s="522"/>
      <c r="S170" s="522"/>
      <c r="T170" s="522"/>
      <c r="U170" s="522"/>
      <c r="V170" s="522"/>
      <c r="W170" s="522"/>
      <c r="X170" s="522"/>
      <c r="Y170" s="522"/>
    </row>
    <row r="171" spans="1:25">
      <c r="A171" s="522"/>
      <c r="B171" s="522"/>
      <c r="D171" s="522"/>
      <c r="E171" s="15"/>
      <c r="I171" s="522"/>
      <c r="J171" s="522"/>
      <c r="K171" s="522"/>
      <c r="L171" s="522"/>
      <c r="M171" s="522"/>
      <c r="N171" s="522"/>
      <c r="O171" s="522"/>
      <c r="P171" s="522"/>
      <c r="Q171" s="522"/>
      <c r="R171" s="522"/>
      <c r="S171" s="522"/>
      <c r="T171" s="522"/>
      <c r="U171" s="522"/>
      <c r="V171" s="522"/>
      <c r="W171" s="522"/>
      <c r="X171" s="522"/>
      <c r="Y171" s="522"/>
    </row>
    <row r="172" spans="1:25">
      <c r="A172" s="522"/>
      <c r="B172" s="522"/>
      <c r="D172" s="522"/>
      <c r="E172" s="15"/>
      <c r="I172" s="522"/>
      <c r="J172" s="522"/>
      <c r="K172" s="522"/>
      <c r="L172" s="522"/>
      <c r="M172" s="522"/>
      <c r="N172" s="522"/>
      <c r="O172" s="522"/>
      <c r="P172" s="522"/>
      <c r="Q172" s="522"/>
      <c r="R172" s="522"/>
      <c r="S172" s="522"/>
      <c r="T172" s="522"/>
      <c r="U172" s="522"/>
      <c r="V172" s="522"/>
      <c r="W172" s="522"/>
      <c r="X172" s="522"/>
      <c r="Y172" s="522"/>
    </row>
    <row r="173" spans="1:25">
      <c r="A173" s="522"/>
      <c r="B173" s="522"/>
      <c r="D173" s="522"/>
      <c r="E173" s="15"/>
      <c r="I173" s="522"/>
      <c r="J173" s="522"/>
      <c r="K173" s="522"/>
      <c r="L173" s="522"/>
      <c r="M173" s="522"/>
      <c r="N173" s="522"/>
      <c r="O173" s="522"/>
      <c r="P173" s="522"/>
      <c r="Q173" s="522"/>
      <c r="R173" s="522"/>
      <c r="S173" s="522"/>
      <c r="T173" s="522"/>
      <c r="U173" s="522"/>
      <c r="V173" s="522"/>
      <c r="W173" s="522"/>
      <c r="X173" s="522"/>
      <c r="Y173" s="522"/>
    </row>
    <row r="174" spans="1:25">
      <c r="A174" s="522"/>
      <c r="B174" s="522"/>
      <c r="D174" s="522"/>
      <c r="E174" s="15"/>
      <c r="I174" s="522"/>
      <c r="J174" s="522"/>
      <c r="K174" s="522"/>
      <c r="L174" s="522"/>
      <c r="M174" s="522"/>
      <c r="N174" s="522"/>
      <c r="O174" s="522"/>
      <c r="P174" s="522"/>
      <c r="Q174" s="522"/>
      <c r="R174" s="522"/>
      <c r="S174" s="522"/>
      <c r="T174" s="522"/>
      <c r="U174" s="522"/>
      <c r="V174" s="522"/>
      <c r="W174" s="522"/>
      <c r="X174" s="522"/>
      <c r="Y174" s="522"/>
    </row>
    <row r="175" spans="1:25">
      <c r="A175" s="522"/>
      <c r="B175" s="522"/>
      <c r="D175" s="522"/>
      <c r="E175" s="15"/>
      <c r="I175" s="522"/>
      <c r="J175" s="522"/>
      <c r="K175" s="522"/>
      <c r="L175" s="522"/>
      <c r="M175" s="522"/>
      <c r="N175" s="522"/>
      <c r="O175" s="522"/>
      <c r="P175" s="522"/>
      <c r="Q175" s="522"/>
      <c r="R175" s="522"/>
      <c r="S175" s="522"/>
      <c r="T175" s="522"/>
      <c r="U175" s="522"/>
      <c r="V175" s="522"/>
      <c r="W175" s="522"/>
      <c r="X175" s="522"/>
      <c r="Y175" s="522"/>
    </row>
    <row r="176" spans="1:25">
      <c r="A176" s="522"/>
      <c r="B176" s="522"/>
      <c r="D176" s="522"/>
      <c r="E176" s="15"/>
      <c r="I176" s="522"/>
      <c r="J176" s="522"/>
      <c r="K176" s="522"/>
      <c r="L176" s="522"/>
      <c r="M176" s="522"/>
      <c r="N176" s="522"/>
      <c r="O176" s="522"/>
      <c r="P176" s="522"/>
      <c r="Q176" s="522"/>
      <c r="R176" s="522"/>
      <c r="S176" s="522"/>
      <c r="T176" s="522"/>
      <c r="U176" s="522"/>
      <c r="V176" s="522"/>
      <c r="W176" s="522"/>
      <c r="X176" s="522"/>
      <c r="Y176" s="522"/>
    </row>
    <row r="177" spans="1:25">
      <c r="A177" s="522"/>
      <c r="B177" s="522"/>
      <c r="D177" s="522"/>
      <c r="E177" s="15"/>
      <c r="I177" s="522"/>
      <c r="J177" s="522"/>
      <c r="K177" s="522"/>
      <c r="L177" s="522"/>
      <c r="M177" s="522"/>
      <c r="N177" s="522"/>
      <c r="O177" s="522"/>
      <c r="P177" s="522"/>
      <c r="Q177" s="522"/>
      <c r="R177" s="522"/>
      <c r="S177" s="522"/>
      <c r="T177" s="522"/>
      <c r="U177" s="522"/>
      <c r="V177" s="522"/>
      <c r="W177" s="522"/>
      <c r="X177" s="522"/>
      <c r="Y177" s="522"/>
    </row>
    <row r="178" spans="1:25">
      <c r="A178" s="522"/>
      <c r="B178" s="522"/>
      <c r="D178" s="522"/>
      <c r="E178" s="15"/>
      <c r="I178" s="522"/>
      <c r="J178" s="522"/>
      <c r="K178" s="522"/>
      <c r="L178" s="522"/>
      <c r="M178" s="522"/>
      <c r="N178" s="522"/>
      <c r="O178" s="522"/>
      <c r="P178" s="522"/>
      <c r="Q178" s="522"/>
      <c r="R178" s="522"/>
      <c r="S178" s="522"/>
      <c r="T178" s="522"/>
      <c r="U178" s="522"/>
      <c r="V178" s="522"/>
      <c r="W178" s="522"/>
      <c r="X178" s="522"/>
      <c r="Y178" s="522"/>
    </row>
    <row r="179" spans="1:25">
      <c r="A179" s="522"/>
      <c r="B179" s="522"/>
      <c r="D179" s="522"/>
      <c r="E179" s="15"/>
      <c r="I179" s="522"/>
      <c r="J179" s="522"/>
      <c r="K179" s="522"/>
      <c r="L179" s="522"/>
      <c r="M179" s="522"/>
      <c r="N179" s="522"/>
      <c r="O179" s="522"/>
      <c r="P179" s="522"/>
      <c r="Q179" s="522"/>
      <c r="R179" s="522"/>
      <c r="S179" s="522"/>
      <c r="T179" s="522"/>
      <c r="U179" s="522"/>
      <c r="V179" s="522"/>
      <c r="W179" s="522"/>
      <c r="X179" s="522"/>
      <c r="Y179" s="522"/>
    </row>
    <row r="180" spans="1:25">
      <c r="A180" s="522"/>
      <c r="B180" s="522"/>
      <c r="D180" s="522"/>
      <c r="E180" s="15"/>
      <c r="I180" s="522"/>
      <c r="J180" s="522"/>
      <c r="K180" s="522"/>
      <c r="L180" s="522"/>
      <c r="M180" s="522"/>
      <c r="N180" s="522"/>
      <c r="O180" s="522"/>
      <c r="P180" s="522"/>
      <c r="Q180" s="522"/>
      <c r="R180" s="522"/>
      <c r="S180" s="522"/>
      <c r="T180" s="522"/>
      <c r="U180" s="522"/>
      <c r="V180" s="522"/>
      <c r="W180" s="522"/>
      <c r="X180" s="522"/>
      <c r="Y180" s="522"/>
    </row>
    <row r="181" spans="1:25">
      <c r="A181" s="522"/>
      <c r="B181" s="522"/>
      <c r="D181" s="522"/>
      <c r="E181" s="15"/>
      <c r="I181" s="522"/>
      <c r="J181" s="522"/>
      <c r="K181" s="522"/>
      <c r="L181" s="522"/>
      <c r="M181" s="522"/>
      <c r="N181" s="522"/>
      <c r="O181" s="522"/>
      <c r="P181" s="522"/>
      <c r="Q181" s="522"/>
      <c r="R181" s="522"/>
      <c r="S181" s="522"/>
      <c r="T181" s="522"/>
      <c r="U181" s="522"/>
      <c r="V181" s="522"/>
      <c r="W181" s="522"/>
      <c r="X181" s="522"/>
      <c r="Y181" s="522"/>
    </row>
    <row r="182" spans="1:25">
      <c r="A182" s="522"/>
      <c r="B182" s="522"/>
      <c r="D182" s="522"/>
      <c r="E182" s="15"/>
      <c r="I182" s="522"/>
      <c r="J182" s="522"/>
      <c r="K182" s="522"/>
      <c r="L182" s="522"/>
      <c r="M182" s="522"/>
      <c r="N182" s="522"/>
      <c r="O182" s="522"/>
      <c r="P182" s="522"/>
      <c r="Q182" s="522"/>
      <c r="R182" s="522"/>
      <c r="S182" s="522"/>
      <c r="T182" s="522"/>
      <c r="U182" s="522"/>
      <c r="V182" s="522"/>
      <c r="W182" s="522"/>
      <c r="X182" s="522"/>
      <c r="Y182" s="522"/>
    </row>
    <row r="183" spans="1:25">
      <c r="A183" s="522"/>
      <c r="B183" s="522"/>
      <c r="D183" s="522"/>
      <c r="E183" s="15"/>
      <c r="I183" s="522"/>
      <c r="J183" s="522"/>
      <c r="K183" s="522"/>
      <c r="L183" s="522"/>
      <c r="M183" s="522"/>
      <c r="N183" s="522"/>
      <c r="O183" s="522"/>
      <c r="P183" s="522"/>
      <c r="Q183" s="522"/>
      <c r="R183" s="522"/>
      <c r="S183" s="522"/>
      <c r="T183" s="522"/>
      <c r="U183" s="522"/>
      <c r="V183" s="522"/>
      <c r="W183" s="522"/>
      <c r="X183" s="522"/>
      <c r="Y183" s="522"/>
    </row>
    <row r="184" spans="1:25">
      <c r="A184" s="522"/>
      <c r="B184" s="522"/>
      <c r="D184" s="522"/>
      <c r="E184" s="15"/>
      <c r="I184" s="522"/>
      <c r="J184" s="522"/>
      <c r="K184" s="522"/>
      <c r="L184" s="522"/>
      <c r="M184" s="522"/>
      <c r="N184" s="522"/>
      <c r="O184" s="522"/>
      <c r="P184" s="522"/>
      <c r="Q184" s="522"/>
      <c r="R184" s="522"/>
      <c r="S184" s="522"/>
      <c r="T184" s="522"/>
      <c r="U184" s="522"/>
      <c r="V184" s="522"/>
      <c r="W184" s="522"/>
      <c r="X184" s="522"/>
      <c r="Y184" s="522"/>
    </row>
    <row r="185" spans="1:25">
      <c r="A185" s="522"/>
      <c r="B185" s="522"/>
      <c r="D185" s="522"/>
      <c r="E185" s="15"/>
      <c r="I185" s="522"/>
      <c r="J185" s="522"/>
      <c r="K185" s="522"/>
      <c r="L185" s="522"/>
      <c r="M185" s="522"/>
      <c r="N185" s="522"/>
      <c r="O185" s="522"/>
      <c r="P185" s="522"/>
      <c r="Q185" s="522"/>
      <c r="R185" s="522"/>
      <c r="S185" s="522"/>
      <c r="T185" s="522"/>
      <c r="U185" s="522"/>
      <c r="V185" s="522"/>
      <c r="W185" s="522"/>
      <c r="X185" s="522"/>
      <c r="Y185" s="522"/>
    </row>
    <row r="186" spans="1:25">
      <c r="A186" s="522"/>
      <c r="B186" s="522"/>
      <c r="D186" s="522"/>
      <c r="E186" s="15"/>
      <c r="I186" s="522"/>
      <c r="J186" s="522"/>
      <c r="K186" s="522"/>
      <c r="L186" s="522"/>
      <c r="M186" s="522"/>
      <c r="N186" s="522"/>
      <c r="O186" s="522"/>
      <c r="P186" s="522"/>
      <c r="Q186" s="522"/>
      <c r="R186" s="522"/>
      <c r="S186" s="522"/>
      <c r="T186" s="522"/>
      <c r="U186" s="522"/>
      <c r="V186" s="522"/>
      <c r="W186" s="522"/>
      <c r="X186" s="522"/>
      <c r="Y186" s="522"/>
    </row>
    <row r="187" spans="1:25">
      <c r="A187" s="522"/>
      <c r="B187" s="522"/>
      <c r="D187" s="522"/>
      <c r="E187" s="15"/>
      <c r="I187" s="522"/>
      <c r="J187" s="522"/>
      <c r="K187" s="522"/>
      <c r="L187" s="522"/>
      <c r="M187" s="522"/>
      <c r="N187" s="522"/>
      <c r="O187" s="522"/>
      <c r="P187" s="522"/>
      <c r="Q187" s="522"/>
      <c r="R187" s="522"/>
      <c r="S187" s="522"/>
      <c r="T187" s="522"/>
      <c r="U187" s="522"/>
      <c r="V187" s="522"/>
      <c r="W187" s="522"/>
      <c r="X187" s="522"/>
      <c r="Y187" s="522"/>
    </row>
    <row r="188" spans="1:25">
      <c r="A188" s="522"/>
      <c r="B188" s="522"/>
      <c r="D188" s="522"/>
      <c r="E188" s="15"/>
      <c r="I188" s="522"/>
      <c r="J188" s="522"/>
      <c r="K188" s="522"/>
      <c r="L188" s="522"/>
      <c r="M188" s="522"/>
      <c r="N188" s="522"/>
      <c r="O188" s="522"/>
      <c r="P188" s="522"/>
      <c r="Q188" s="522"/>
      <c r="R188" s="522"/>
      <c r="S188" s="522"/>
      <c r="T188" s="522"/>
      <c r="U188" s="522"/>
      <c r="V188" s="522"/>
      <c r="W188" s="522"/>
      <c r="X188" s="522"/>
      <c r="Y188" s="522"/>
    </row>
    <row r="189" spans="1:25">
      <c r="A189" s="522"/>
      <c r="B189" s="522"/>
      <c r="D189" s="522"/>
      <c r="E189" s="15"/>
      <c r="I189" s="522"/>
      <c r="J189" s="522"/>
      <c r="K189" s="522"/>
      <c r="L189" s="522"/>
      <c r="M189" s="522"/>
      <c r="N189" s="522"/>
      <c r="O189" s="522"/>
      <c r="P189" s="522"/>
      <c r="Q189" s="522"/>
      <c r="R189" s="522"/>
      <c r="S189" s="522"/>
      <c r="T189" s="522"/>
      <c r="U189" s="522"/>
      <c r="V189" s="522"/>
      <c r="W189" s="522"/>
      <c r="X189" s="522"/>
      <c r="Y189" s="522"/>
    </row>
    <row r="190" spans="1:25">
      <c r="A190" s="522"/>
      <c r="B190" s="522"/>
      <c r="D190" s="522"/>
      <c r="E190" s="15"/>
      <c r="I190" s="522"/>
      <c r="J190" s="522"/>
      <c r="K190" s="522"/>
      <c r="L190" s="522"/>
      <c r="M190" s="522"/>
      <c r="N190" s="522"/>
      <c r="O190" s="522"/>
      <c r="P190" s="522"/>
      <c r="Q190" s="522"/>
      <c r="R190" s="522"/>
      <c r="S190" s="522"/>
      <c r="T190" s="522"/>
      <c r="U190" s="522"/>
      <c r="V190" s="522"/>
      <c r="W190" s="522"/>
      <c r="X190" s="522"/>
      <c r="Y190" s="522"/>
    </row>
    <row r="191" spans="1:25">
      <c r="A191" s="522"/>
      <c r="B191" s="522"/>
      <c r="D191" s="522"/>
      <c r="E191" s="15"/>
      <c r="I191" s="522"/>
      <c r="J191" s="522"/>
      <c r="K191" s="522"/>
      <c r="L191" s="522"/>
      <c r="M191" s="522"/>
      <c r="N191" s="522"/>
      <c r="O191" s="522"/>
      <c r="P191" s="522"/>
      <c r="Q191" s="522"/>
      <c r="R191" s="522"/>
      <c r="S191" s="522"/>
      <c r="T191" s="522"/>
      <c r="U191" s="522"/>
      <c r="V191" s="522"/>
      <c r="W191" s="522"/>
      <c r="X191" s="522"/>
      <c r="Y191" s="522"/>
    </row>
    <row r="192" spans="1:25">
      <c r="A192" s="522"/>
      <c r="B192" s="522"/>
      <c r="D192" s="522"/>
      <c r="E192" s="15"/>
      <c r="I192" s="522"/>
      <c r="J192" s="522"/>
      <c r="K192" s="522"/>
      <c r="L192" s="522"/>
      <c r="M192" s="522"/>
      <c r="N192" s="522"/>
      <c r="O192" s="522"/>
      <c r="P192" s="522"/>
      <c r="Q192" s="522"/>
      <c r="R192" s="522"/>
      <c r="S192" s="522"/>
      <c r="T192" s="522"/>
      <c r="U192" s="522"/>
      <c r="V192" s="522"/>
      <c r="W192" s="522"/>
      <c r="X192" s="522"/>
      <c r="Y192" s="522"/>
    </row>
    <row r="193" spans="1:25">
      <c r="A193" s="522"/>
      <c r="B193" s="522"/>
      <c r="D193" s="522"/>
      <c r="E193" s="15"/>
      <c r="I193" s="522"/>
      <c r="J193" s="522"/>
      <c r="K193" s="522"/>
      <c r="L193" s="522"/>
      <c r="M193" s="522"/>
      <c r="N193" s="522"/>
      <c r="O193" s="522"/>
      <c r="P193" s="522"/>
      <c r="Q193" s="522"/>
      <c r="R193" s="522"/>
      <c r="S193" s="522"/>
      <c r="T193" s="522"/>
      <c r="U193" s="522"/>
      <c r="V193" s="522"/>
      <c r="W193" s="522"/>
      <c r="X193" s="522"/>
      <c r="Y193" s="522"/>
    </row>
    <row r="194" spans="1:25">
      <c r="A194" s="522"/>
      <c r="B194" s="522"/>
      <c r="D194" s="522"/>
      <c r="E194" s="15"/>
      <c r="I194" s="522"/>
      <c r="J194" s="522"/>
      <c r="K194" s="522"/>
      <c r="L194" s="522"/>
      <c r="M194" s="522"/>
      <c r="N194" s="522"/>
      <c r="O194" s="522"/>
      <c r="P194" s="522"/>
      <c r="Q194" s="522"/>
      <c r="R194" s="522"/>
      <c r="S194" s="522"/>
      <c r="T194" s="522"/>
      <c r="U194" s="522"/>
      <c r="V194" s="522"/>
      <c r="W194" s="522"/>
      <c r="X194" s="522"/>
      <c r="Y194" s="522"/>
    </row>
    <row r="195" spans="1:25">
      <c r="A195" s="522"/>
      <c r="B195" s="522"/>
      <c r="D195" s="522"/>
      <c r="E195" s="15"/>
      <c r="I195" s="522"/>
      <c r="J195" s="522"/>
      <c r="K195" s="522"/>
      <c r="L195" s="522"/>
      <c r="M195" s="522"/>
      <c r="N195" s="522"/>
      <c r="O195" s="522"/>
      <c r="P195" s="522"/>
      <c r="Q195" s="522"/>
      <c r="R195" s="522"/>
      <c r="S195" s="522"/>
      <c r="T195" s="522"/>
      <c r="U195" s="522"/>
      <c r="V195" s="522"/>
      <c r="W195" s="522"/>
      <c r="X195" s="522"/>
      <c r="Y195" s="522"/>
    </row>
    <row r="196" spans="1:25">
      <c r="A196" s="522"/>
      <c r="B196" s="522"/>
      <c r="D196" s="522"/>
      <c r="E196" s="15"/>
      <c r="I196" s="522"/>
      <c r="J196" s="522"/>
      <c r="K196" s="522"/>
      <c r="L196" s="522"/>
      <c r="M196" s="522"/>
      <c r="N196" s="522"/>
      <c r="O196" s="522"/>
      <c r="P196" s="522"/>
      <c r="Q196" s="522"/>
      <c r="R196" s="522"/>
      <c r="S196" s="522"/>
      <c r="T196" s="522"/>
      <c r="U196" s="522"/>
      <c r="V196" s="522"/>
      <c r="W196" s="522"/>
      <c r="X196" s="522"/>
      <c r="Y196" s="522"/>
    </row>
    <row r="197" spans="1:25">
      <c r="A197" s="522"/>
      <c r="B197" s="522"/>
      <c r="D197" s="522"/>
      <c r="E197" s="15"/>
      <c r="I197" s="522"/>
      <c r="J197" s="522"/>
      <c r="K197" s="522"/>
      <c r="L197" s="522"/>
      <c r="M197" s="522"/>
      <c r="N197" s="522"/>
      <c r="O197" s="522"/>
      <c r="P197" s="522"/>
      <c r="Q197" s="522"/>
      <c r="R197" s="522"/>
      <c r="S197" s="522"/>
      <c r="T197" s="522"/>
      <c r="U197" s="522"/>
      <c r="V197" s="522"/>
      <c r="W197" s="522"/>
      <c r="X197" s="522"/>
      <c r="Y197" s="522"/>
    </row>
    <row r="198" spans="1:25">
      <c r="A198" s="522"/>
      <c r="B198" s="522"/>
      <c r="D198" s="522"/>
      <c r="E198" s="15"/>
      <c r="I198" s="522"/>
      <c r="J198" s="522"/>
      <c r="K198" s="522"/>
      <c r="L198" s="522"/>
      <c r="M198" s="522"/>
      <c r="N198" s="522"/>
      <c r="O198" s="522"/>
      <c r="P198" s="522"/>
      <c r="Q198" s="522"/>
      <c r="R198" s="522"/>
      <c r="S198" s="522"/>
      <c r="T198" s="522"/>
      <c r="U198" s="522"/>
      <c r="V198" s="522"/>
      <c r="W198" s="522"/>
      <c r="X198" s="522"/>
      <c r="Y198" s="522"/>
    </row>
    <row r="199" spans="1:25">
      <c r="A199" s="522"/>
      <c r="B199" s="522"/>
      <c r="D199" s="522"/>
      <c r="E199" s="15"/>
      <c r="I199" s="522"/>
      <c r="J199" s="522"/>
      <c r="K199" s="522"/>
      <c r="L199" s="522"/>
      <c r="M199" s="522"/>
      <c r="N199" s="522"/>
      <c r="O199" s="522"/>
      <c r="P199" s="522"/>
      <c r="Q199" s="522"/>
      <c r="R199" s="522"/>
      <c r="S199" s="522"/>
      <c r="T199" s="522"/>
      <c r="U199" s="522"/>
      <c r="V199" s="522"/>
      <c r="W199" s="522"/>
      <c r="X199" s="522"/>
      <c r="Y199" s="522"/>
    </row>
    <row r="200" spans="1:25">
      <c r="A200" s="522"/>
      <c r="B200" s="522"/>
      <c r="D200" s="522"/>
      <c r="E200" s="15"/>
      <c r="I200" s="522"/>
      <c r="J200" s="522"/>
      <c r="K200" s="522"/>
      <c r="L200" s="522"/>
      <c r="M200" s="522"/>
      <c r="N200" s="522"/>
      <c r="O200" s="522"/>
      <c r="P200" s="522"/>
      <c r="Q200" s="522"/>
      <c r="R200" s="522"/>
      <c r="S200" s="522"/>
      <c r="T200" s="522"/>
      <c r="U200" s="522"/>
      <c r="V200" s="522"/>
      <c r="W200" s="522"/>
      <c r="X200" s="522"/>
      <c r="Y200" s="522"/>
    </row>
    <row r="201" spans="1:25">
      <c r="A201" s="522"/>
      <c r="B201" s="522"/>
      <c r="D201" s="522"/>
      <c r="E201" s="15"/>
      <c r="I201" s="522"/>
      <c r="J201" s="522"/>
      <c r="K201" s="522"/>
      <c r="L201" s="522"/>
      <c r="M201" s="522"/>
      <c r="N201" s="522"/>
      <c r="O201" s="522"/>
      <c r="P201" s="522"/>
      <c r="Q201" s="522"/>
      <c r="R201" s="522"/>
      <c r="S201" s="522"/>
      <c r="T201" s="522"/>
      <c r="U201" s="522"/>
      <c r="V201" s="522"/>
      <c r="W201" s="522"/>
      <c r="X201" s="522"/>
      <c r="Y201" s="522"/>
    </row>
    <row r="202" spans="1:25">
      <c r="A202" s="522"/>
      <c r="B202" s="522"/>
      <c r="D202" s="522"/>
      <c r="E202" s="15"/>
      <c r="I202" s="522"/>
      <c r="J202" s="522"/>
      <c r="K202" s="522"/>
      <c r="L202" s="522"/>
      <c r="M202" s="522"/>
      <c r="N202" s="522"/>
      <c r="O202" s="522"/>
      <c r="P202" s="522"/>
      <c r="Q202" s="522"/>
      <c r="R202" s="522"/>
      <c r="S202" s="522"/>
      <c r="T202" s="522"/>
      <c r="U202" s="522"/>
      <c r="V202" s="522"/>
      <c r="W202" s="522"/>
      <c r="X202" s="522"/>
      <c r="Y202" s="522"/>
    </row>
    <row r="203" spans="1:25">
      <c r="A203" s="522"/>
      <c r="B203" s="522"/>
      <c r="D203" s="522"/>
      <c r="E203" s="15"/>
      <c r="I203" s="522"/>
      <c r="J203" s="522"/>
      <c r="K203" s="522"/>
      <c r="L203" s="522"/>
      <c r="M203" s="522"/>
      <c r="N203" s="522"/>
      <c r="O203" s="522"/>
      <c r="P203" s="522"/>
      <c r="Q203" s="522"/>
      <c r="R203" s="522"/>
      <c r="S203" s="522"/>
      <c r="T203" s="522"/>
      <c r="U203" s="522"/>
      <c r="V203" s="522"/>
      <c r="W203" s="522"/>
      <c r="X203" s="522"/>
      <c r="Y203" s="522"/>
    </row>
    <row r="204" spans="1:25">
      <c r="A204" s="522"/>
      <c r="B204" s="522"/>
      <c r="D204" s="522"/>
      <c r="E204" s="15"/>
      <c r="I204" s="522"/>
      <c r="J204" s="522"/>
      <c r="K204" s="522"/>
      <c r="L204" s="522"/>
      <c r="M204" s="522"/>
      <c r="N204" s="522"/>
      <c r="O204" s="522"/>
      <c r="P204" s="522"/>
      <c r="Q204" s="522"/>
      <c r="R204" s="522"/>
      <c r="S204" s="522"/>
      <c r="T204" s="522"/>
      <c r="U204" s="522"/>
      <c r="V204" s="522"/>
      <c r="W204" s="522"/>
      <c r="X204" s="522"/>
      <c r="Y204" s="522"/>
    </row>
    <row r="205" spans="1:25">
      <c r="A205" s="522"/>
      <c r="B205" s="522"/>
      <c r="D205" s="522"/>
      <c r="E205" s="15"/>
      <c r="I205" s="522"/>
      <c r="J205" s="522"/>
      <c r="K205" s="522"/>
      <c r="L205" s="522"/>
      <c r="M205" s="522"/>
      <c r="N205" s="522"/>
      <c r="O205" s="522"/>
      <c r="P205" s="522"/>
      <c r="Q205" s="522"/>
      <c r="R205" s="522"/>
      <c r="S205" s="522"/>
      <c r="T205" s="522"/>
      <c r="U205" s="522"/>
      <c r="V205" s="522"/>
      <c r="W205" s="522"/>
      <c r="X205" s="522"/>
      <c r="Y205" s="522"/>
    </row>
    <row r="206" spans="1:25">
      <c r="A206" s="522"/>
      <c r="B206" s="522"/>
      <c r="D206" s="522"/>
      <c r="E206" s="15"/>
      <c r="I206" s="522"/>
      <c r="J206" s="522"/>
      <c r="K206" s="522"/>
      <c r="L206" s="522"/>
      <c r="M206" s="522"/>
      <c r="N206" s="522"/>
      <c r="O206" s="522"/>
      <c r="P206" s="522"/>
      <c r="Q206" s="522"/>
      <c r="R206" s="522"/>
      <c r="S206" s="522"/>
      <c r="T206" s="522"/>
      <c r="U206" s="522"/>
      <c r="V206" s="522"/>
      <c r="W206" s="522"/>
      <c r="X206" s="522"/>
      <c r="Y206" s="522"/>
    </row>
    <row r="207" spans="1:25">
      <c r="A207" s="522"/>
      <c r="B207" s="522"/>
      <c r="D207" s="522"/>
      <c r="E207" s="15"/>
      <c r="I207" s="522"/>
      <c r="J207" s="522"/>
      <c r="K207" s="522"/>
      <c r="L207" s="522"/>
      <c r="M207" s="522"/>
      <c r="N207" s="522"/>
      <c r="O207" s="522"/>
      <c r="P207" s="522"/>
      <c r="Q207" s="522"/>
      <c r="R207" s="522"/>
      <c r="S207" s="522"/>
      <c r="T207" s="522"/>
      <c r="U207" s="522"/>
      <c r="V207" s="522"/>
      <c r="W207" s="522"/>
      <c r="X207" s="522"/>
      <c r="Y207" s="522"/>
    </row>
    <row r="208" spans="1:25">
      <c r="A208" s="522"/>
      <c r="B208" s="522"/>
      <c r="D208" s="522"/>
      <c r="E208" s="15"/>
      <c r="I208" s="522"/>
      <c r="J208" s="522"/>
      <c r="K208" s="522"/>
      <c r="L208" s="522"/>
      <c r="M208" s="522"/>
      <c r="N208" s="522"/>
      <c r="O208" s="522"/>
      <c r="P208" s="522"/>
      <c r="Q208" s="522"/>
      <c r="R208" s="522"/>
      <c r="S208" s="522"/>
      <c r="T208" s="522"/>
      <c r="U208" s="522"/>
      <c r="V208" s="522"/>
      <c r="W208" s="522"/>
      <c r="X208" s="522"/>
      <c r="Y208" s="522"/>
    </row>
    <row r="209" spans="1:25">
      <c r="A209" s="522"/>
      <c r="B209" s="522"/>
      <c r="D209" s="522"/>
      <c r="E209" s="15"/>
      <c r="I209" s="522"/>
      <c r="J209" s="522"/>
      <c r="K209" s="522"/>
      <c r="L209" s="522"/>
      <c r="M209" s="522"/>
      <c r="N209" s="522"/>
      <c r="O209" s="522"/>
      <c r="P209" s="522"/>
      <c r="Q209" s="522"/>
      <c r="R209" s="522"/>
      <c r="S209" s="522"/>
      <c r="T209" s="522"/>
      <c r="U209" s="522"/>
      <c r="V209" s="522"/>
      <c r="W209" s="522"/>
      <c r="X209" s="522"/>
      <c r="Y209" s="522"/>
    </row>
    <row r="210" spans="1:25">
      <c r="A210" s="522"/>
      <c r="B210" s="522"/>
      <c r="D210" s="522"/>
      <c r="E210" s="15"/>
      <c r="I210" s="522"/>
      <c r="J210" s="522"/>
      <c r="K210" s="522"/>
      <c r="L210" s="522"/>
      <c r="M210" s="522"/>
      <c r="N210" s="522"/>
      <c r="O210" s="522"/>
      <c r="P210" s="522"/>
      <c r="Q210" s="522"/>
      <c r="R210" s="522"/>
      <c r="S210" s="522"/>
      <c r="T210" s="522"/>
      <c r="U210" s="522"/>
      <c r="V210" s="522"/>
      <c r="W210" s="522"/>
      <c r="X210" s="522"/>
      <c r="Y210" s="522"/>
    </row>
    <row r="211" spans="1:25">
      <c r="A211" s="522"/>
      <c r="B211" s="522"/>
      <c r="D211" s="522"/>
      <c r="E211" s="15"/>
      <c r="I211" s="522"/>
      <c r="J211" s="522"/>
      <c r="K211" s="522"/>
      <c r="L211" s="522"/>
      <c r="M211" s="522"/>
      <c r="N211" s="522"/>
      <c r="O211" s="522"/>
      <c r="P211" s="522"/>
      <c r="Q211" s="522"/>
      <c r="R211" s="522"/>
      <c r="S211" s="522"/>
      <c r="T211" s="522"/>
      <c r="U211" s="522"/>
      <c r="V211" s="522"/>
      <c r="W211" s="522"/>
      <c r="X211" s="522"/>
      <c r="Y211" s="522"/>
    </row>
    <row r="212" spans="1:25">
      <c r="A212" s="522"/>
      <c r="B212" s="522"/>
      <c r="D212" s="522"/>
      <c r="E212" s="15"/>
      <c r="I212" s="522"/>
      <c r="J212" s="522"/>
      <c r="K212" s="522"/>
      <c r="L212" s="522"/>
      <c r="M212" s="522"/>
      <c r="N212" s="522"/>
      <c r="O212" s="522"/>
      <c r="P212" s="522"/>
      <c r="Q212" s="522"/>
      <c r="R212" s="522"/>
      <c r="S212" s="522"/>
      <c r="T212" s="522"/>
      <c r="U212" s="522"/>
      <c r="V212" s="522"/>
      <c r="W212" s="522"/>
      <c r="X212" s="522"/>
      <c r="Y212" s="522"/>
    </row>
    <row r="213" spans="1:25">
      <c r="A213" s="522"/>
      <c r="B213" s="522"/>
      <c r="D213" s="522"/>
      <c r="E213" s="15"/>
      <c r="I213" s="522"/>
      <c r="J213" s="522"/>
      <c r="K213" s="522"/>
      <c r="L213" s="522"/>
      <c r="M213" s="522"/>
      <c r="N213" s="522"/>
      <c r="O213" s="522"/>
      <c r="P213" s="522"/>
      <c r="Q213" s="522"/>
      <c r="R213" s="522"/>
      <c r="S213" s="522"/>
      <c r="T213" s="522"/>
      <c r="U213" s="522"/>
      <c r="V213" s="522"/>
      <c r="W213" s="522"/>
      <c r="X213" s="522"/>
      <c r="Y213" s="522"/>
    </row>
    <row r="214" spans="1:25">
      <c r="A214" s="522"/>
      <c r="B214" s="522"/>
      <c r="D214" s="522"/>
      <c r="E214" s="15"/>
      <c r="I214" s="522"/>
      <c r="J214" s="522"/>
      <c r="K214" s="522"/>
      <c r="L214" s="522"/>
      <c r="M214" s="522"/>
      <c r="N214" s="522"/>
      <c r="O214" s="522"/>
      <c r="P214" s="522"/>
      <c r="Q214" s="522"/>
      <c r="R214" s="522"/>
      <c r="S214" s="522"/>
      <c r="T214" s="522"/>
      <c r="U214" s="522"/>
      <c r="V214" s="522"/>
      <c r="W214" s="522"/>
      <c r="X214" s="522"/>
      <c r="Y214" s="522"/>
    </row>
    <row r="215" spans="1:25">
      <c r="A215" s="522"/>
      <c r="B215" s="522"/>
      <c r="D215" s="522"/>
      <c r="E215" s="15"/>
      <c r="I215" s="522"/>
      <c r="J215" s="522"/>
      <c r="K215" s="522"/>
      <c r="L215" s="522"/>
      <c r="M215" s="522"/>
      <c r="N215" s="522"/>
      <c r="O215" s="522"/>
      <c r="P215" s="522"/>
      <c r="Q215" s="522"/>
      <c r="R215" s="522"/>
      <c r="S215" s="522"/>
      <c r="T215" s="522"/>
      <c r="U215" s="522"/>
      <c r="V215" s="522"/>
      <c r="W215" s="522"/>
      <c r="X215" s="522"/>
      <c r="Y215" s="522"/>
    </row>
    <row r="216" spans="1:25">
      <c r="A216" s="522"/>
      <c r="B216" s="522"/>
      <c r="D216" s="522"/>
      <c r="E216" s="15"/>
      <c r="I216" s="522"/>
      <c r="J216" s="522"/>
      <c r="K216" s="522"/>
      <c r="L216" s="522"/>
      <c r="M216" s="522"/>
      <c r="N216" s="522"/>
      <c r="O216" s="522"/>
      <c r="P216" s="522"/>
      <c r="Q216" s="522"/>
      <c r="R216" s="522"/>
      <c r="S216" s="522"/>
      <c r="T216" s="522"/>
      <c r="U216" s="522"/>
      <c r="V216" s="522"/>
      <c r="W216" s="522"/>
      <c r="X216" s="522"/>
      <c r="Y216" s="522"/>
    </row>
    <row r="217" spans="1:25">
      <c r="A217" s="522"/>
      <c r="B217" s="522"/>
      <c r="D217" s="522"/>
      <c r="E217" s="15"/>
      <c r="I217" s="522"/>
      <c r="J217" s="522"/>
      <c r="K217" s="522"/>
      <c r="L217" s="522"/>
      <c r="M217" s="522"/>
      <c r="N217" s="522"/>
      <c r="O217" s="522"/>
      <c r="P217" s="522"/>
      <c r="Q217" s="522"/>
      <c r="R217" s="522"/>
      <c r="S217" s="522"/>
      <c r="T217" s="522"/>
      <c r="U217" s="522"/>
      <c r="V217" s="522"/>
      <c r="W217" s="522"/>
      <c r="X217" s="522"/>
      <c r="Y217" s="522"/>
    </row>
    <row r="218" spans="1:25">
      <c r="A218" s="522"/>
      <c r="B218" s="522"/>
      <c r="D218" s="522"/>
      <c r="E218" s="15"/>
      <c r="I218" s="522"/>
      <c r="J218" s="522"/>
      <c r="K218" s="522"/>
      <c r="L218" s="522"/>
      <c r="M218" s="522"/>
      <c r="N218" s="522"/>
      <c r="O218" s="522"/>
      <c r="P218" s="522"/>
      <c r="Q218" s="522"/>
      <c r="R218" s="522"/>
      <c r="S218" s="522"/>
      <c r="T218" s="522"/>
      <c r="U218" s="522"/>
      <c r="V218" s="522"/>
      <c r="W218" s="522"/>
      <c r="X218" s="522"/>
      <c r="Y218" s="522"/>
    </row>
    <row r="219" spans="1:25">
      <c r="A219" s="522"/>
      <c r="B219" s="522"/>
      <c r="D219" s="522"/>
      <c r="E219" s="15"/>
      <c r="I219" s="522"/>
      <c r="J219" s="522"/>
      <c r="K219" s="522"/>
      <c r="L219" s="522"/>
      <c r="M219" s="522"/>
      <c r="N219" s="522"/>
      <c r="O219" s="522"/>
      <c r="P219" s="522"/>
      <c r="Q219" s="522"/>
      <c r="R219" s="522"/>
      <c r="S219" s="522"/>
      <c r="T219" s="522"/>
      <c r="U219" s="522"/>
      <c r="V219" s="522"/>
      <c r="W219" s="522"/>
      <c r="X219" s="522"/>
      <c r="Y219" s="522"/>
    </row>
    <row r="220" spans="1:25">
      <c r="A220" s="522"/>
      <c r="B220" s="522"/>
      <c r="D220" s="522"/>
      <c r="E220" s="15"/>
      <c r="I220" s="522"/>
      <c r="J220" s="522"/>
      <c r="K220" s="522"/>
      <c r="L220" s="522"/>
      <c r="M220" s="522"/>
      <c r="N220" s="522"/>
      <c r="O220" s="522"/>
      <c r="P220" s="522"/>
      <c r="Q220" s="522"/>
      <c r="R220" s="522"/>
      <c r="S220" s="522"/>
      <c r="T220" s="522"/>
      <c r="U220" s="522"/>
      <c r="V220" s="522"/>
      <c r="W220" s="522"/>
      <c r="X220" s="522"/>
      <c r="Y220" s="522"/>
    </row>
    <row r="221" spans="1:25">
      <c r="A221" s="522"/>
      <c r="B221" s="522"/>
      <c r="D221" s="522"/>
      <c r="E221" s="15"/>
      <c r="I221" s="522"/>
      <c r="J221" s="522"/>
      <c r="K221" s="522"/>
      <c r="L221" s="522"/>
      <c r="M221" s="522"/>
      <c r="N221" s="522"/>
      <c r="O221" s="522"/>
      <c r="P221" s="522"/>
      <c r="Q221" s="522"/>
      <c r="R221" s="522"/>
      <c r="S221" s="522"/>
      <c r="T221" s="522"/>
      <c r="U221" s="522"/>
      <c r="V221" s="522"/>
      <c r="W221" s="522"/>
      <c r="X221" s="522"/>
      <c r="Y221" s="522"/>
    </row>
    <row r="222" spans="1:25">
      <c r="A222" s="522"/>
      <c r="B222" s="522"/>
      <c r="D222" s="522"/>
      <c r="E222" s="15"/>
      <c r="I222" s="522"/>
      <c r="J222" s="522"/>
      <c r="K222" s="522"/>
      <c r="L222" s="522"/>
      <c r="M222" s="522"/>
      <c r="N222" s="522"/>
      <c r="O222" s="522"/>
      <c r="P222" s="522"/>
      <c r="Q222" s="522"/>
      <c r="R222" s="522"/>
      <c r="S222" s="522"/>
      <c r="T222" s="522"/>
      <c r="U222" s="522"/>
      <c r="V222" s="522"/>
      <c r="W222" s="522"/>
      <c r="X222" s="522"/>
      <c r="Y222" s="522"/>
    </row>
    <row r="223" spans="1:25">
      <c r="A223" s="522"/>
      <c r="B223" s="522"/>
      <c r="D223" s="522"/>
      <c r="E223" s="15"/>
      <c r="I223" s="522"/>
      <c r="J223" s="522"/>
      <c r="K223" s="522"/>
      <c r="L223" s="522"/>
      <c r="M223" s="522"/>
      <c r="N223" s="522"/>
      <c r="O223" s="522"/>
      <c r="P223" s="522"/>
      <c r="Q223" s="522"/>
      <c r="R223" s="522"/>
      <c r="S223" s="522"/>
      <c r="T223" s="522"/>
      <c r="U223" s="522"/>
      <c r="V223" s="522"/>
      <c r="W223" s="522"/>
      <c r="X223" s="522"/>
      <c r="Y223" s="522"/>
    </row>
    <row r="224" spans="1:25">
      <c r="A224" s="522"/>
      <c r="B224" s="522"/>
      <c r="D224" s="522"/>
      <c r="E224" s="15"/>
      <c r="I224" s="522"/>
      <c r="J224" s="522"/>
      <c r="K224" s="522"/>
      <c r="L224" s="522"/>
      <c r="M224" s="522"/>
      <c r="N224" s="522"/>
      <c r="O224" s="522"/>
      <c r="P224" s="522"/>
      <c r="Q224" s="522"/>
      <c r="R224" s="522"/>
      <c r="S224" s="522"/>
      <c r="T224" s="522"/>
      <c r="U224" s="522"/>
      <c r="V224" s="522"/>
      <c r="W224" s="522"/>
      <c r="X224" s="522"/>
      <c r="Y224" s="522"/>
    </row>
    <row r="225" spans="1:25">
      <c r="A225" s="522"/>
      <c r="B225" s="522"/>
      <c r="D225" s="522"/>
      <c r="E225" s="15"/>
      <c r="I225" s="522"/>
      <c r="J225" s="522"/>
      <c r="K225" s="522"/>
      <c r="L225" s="522"/>
      <c r="M225" s="522"/>
      <c r="N225" s="522"/>
      <c r="O225" s="522"/>
      <c r="P225" s="522"/>
      <c r="Q225" s="522"/>
      <c r="R225" s="522"/>
      <c r="S225" s="522"/>
      <c r="T225" s="522"/>
      <c r="U225" s="522"/>
      <c r="V225" s="522"/>
      <c r="W225" s="522"/>
      <c r="X225" s="522"/>
      <c r="Y225" s="522"/>
    </row>
    <row r="226" spans="1:25">
      <c r="A226" s="522"/>
      <c r="B226" s="522"/>
      <c r="D226" s="522"/>
      <c r="E226" s="15"/>
      <c r="I226" s="522"/>
      <c r="J226" s="522"/>
      <c r="K226" s="522"/>
      <c r="L226" s="522"/>
      <c r="M226" s="522"/>
      <c r="N226" s="522"/>
      <c r="O226" s="522"/>
      <c r="P226" s="522"/>
      <c r="Q226" s="522"/>
      <c r="R226" s="522"/>
      <c r="S226" s="522"/>
      <c r="T226" s="522"/>
      <c r="U226" s="522"/>
      <c r="V226" s="522"/>
      <c r="W226" s="522"/>
      <c r="X226" s="522"/>
      <c r="Y226" s="522"/>
    </row>
    <row r="227" spans="1:25">
      <c r="A227" s="522"/>
      <c r="B227" s="522"/>
      <c r="D227" s="522"/>
      <c r="E227" s="15"/>
      <c r="I227" s="522"/>
      <c r="J227" s="522"/>
      <c r="K227" s="522"/>
      <c r="L227" s="522"/>
      <c r="M227" s="522"/>
      <c r="N227" s="522"/>
      <c r="O227" s="522"/>
      <c r="P227" s="522"/>
      <c r="Q227" s="522"/>
      <c r="R227" s="522"/>
      <c r="S227" s="522"/>
      <c r="T227" s="522"/>
      <c r="U227" s="522"/>
      <c r="V227" s="522"/>
      <c r="W227" s="522"/>
      <c r="X227" s="522"/>
      <c r="Y227" s="522"/>
    </row>
    <row r="228" spans="1:25">
      <c r="A228" s="522"/>
      <c r="B228" s="522"/>
      <c r="D228" s="522"/>
      <c r="E228" s="15"/>
      <c r="I228" s="522"/>
      <c r="J228" s="522"/>
      <c r="K228" s="522"/>
      <c r="L228" s="522"/>
      <c r="M228" s="522"/>
      <c r="N228" s="522"/>
      <c r="O228" s="522"/>
      <c r="P228" s="522"/>
      <c r="Q228" s="522"/>
      <c r="R228" s="522"/>
      <c r="S228" s="522"/>
      <c r="T228" s="522"/>
      <c r="U228" s="522"/>
      <c r="V228" s="522"/>
      <c r="W228" s="522"/>
      <c r="X228" s="522"/>
      <c r="Y228" s="522"/>
    </row>
    <row r="229" spans="1:25">
      <c r="A229" s="522"/>
      <c r="B229" s="522"/>
      <c r="D229" s="522"/>
      <c r="E229" s="15"/>
      <c r="I229" s="522"/>
      <c r="J229" s="522"/>
      <c r="K229" s="522"/>
      <c r="L229" s="522"/>
      <c r="M229" s="522"/>
      <c r="N229" s="522"/>
      <c r="O229" s="522"/>
      <c r="P229" s="522"/>
      <c r="Q229" s="522"/>
      <c r="R229" s="522"/>
      <c r="S229" s="522"/>
      <c r="T229" s="522"/>
      <c r="U229" s="522"/>
      <c r="V229" s="522"/>
      <c r="W229" s="522"/>
      <c r="X229" s="522"/>
      <c r="Y229" s="522"/>
    </row>
    <row r="230" spans="1:25">
      <c r="A230" s="522"/>
      <c r="B230" s="522"/>
      <c r="D230" s="522"/>
      <c r="E230" s="15"/>
      <c r="I230" s="522"/>
      <c r="J230" s="522"/>
      <c r="K230" s="522"/>
      <c r="L230" s="522"/>
      <c r="M230" s="522"/>
      <c r="N230" s="522"/>
      <c r="O230" s="522"/>
      <c r="P230" s="522"/>
      <c r="Q230" s="522"/>
      <c r="R230" s="522"/>
      <c r="S230" s="522"/>
      <c r="T230" s="522"/>
      <c r="U230" s="522"/>
      <c r="V230" s="522"/>
      <c r="W230" s="522"/>
      <c r="X230" s="522"/>
      <c r="Y230" s="522"/>
    </row>
    <row r="231" spans="1:25">
      <c r="A231" s="522"/>
      <c r="B231" s="522"/>
      <c r="D231" s="522"/>
      <c r="E231" s="15"/>
      <c r="I231" s="522"/>
      <c r="J231" s="522"/>
      <c r="K231" s="522"/>
      <c r="L231" s="522"/>
      <c r="M231" s="522"/>
      <c r="N231" s="522"/>
      <c r="O231" s="522"/>
      <c r="P231" s="522"/>
      <c r="Q231" s="522"/>
      <c r="R231" s="522"/>
      <c r="S231" s="522"/>
      <c r="T231" s="522"/>
      <c r="U231" s="522"/>
      <c r="V231" s="522"/>
      <c r="W231" s="522"/>
      <c r="X231" s="522"/>
      <c r="Y231" s="522"/>
    </row>
    <row r="232" spans="1:25">
      <c r="A232" s="522"/>
      <c r="B232" s="522"/>
      <c r="D232" s="522"/>
      <c r="E232" s="15"/>
      <c r="I232" s="522"/>
      <c r="J232" s="522"/>
      <c r="K232" s="522"/>
      <c r="L232" s="522"/>
      <c r="M232" s="522"/>
      <c r="N232" s="522"/>
      <c r="O232" s="522"/>
      <c r="P232" s="522"/>
      <c r="Q232" s="522"/>
      <c r="R232" s="522"/>
      <c r="S232" s="522"/>
      <c r="T232" s="522"/>
      <c r="U232" s="522"/>
      <c r="V232" s="522"/>
      <c r="W232" s="522"/>
      <c r="X232" s="522"/>
      <c r="Y232" s="522"/>
    </row>
    <row r="233" spans="1:25">
      <c r="A233" s="522"/>
      <c r="B233" s="522"/>
      <c r="D233" s="522"/>
      <c r="E233" s="15"/>
      <c r="I233" s="522"/>
      <c r="J233" s="522"/>
      <c r="K233" s="522"/>
      <c r="L233" s="522"/>
      <c r="M233" s="522"/>
      <c r="N233" s="522"/>
      <c r="O233" s="522"/>
      <c r="P233" s="522"/>
      <c r="Q233" s="522"/>
      <c r="R233" s="522"/>
      <c r="S233" s="522"/>
      <c r="T233" s="522"/>
      <c r="U233" s="522"/>
      <c r="V233" s="522"/>
      <c r="W233" s="522"/>
      <c r="X233" s="522"/>
      <c r="Y233" s="522"/>
    </row>
    <row r="234" spans="1:25">
      <c r="A234" s="522"/>
      <c r="B234" s="522"/>
      <c r="D234" s="522"/>
      <c r="E234" s="15"/>
      <c r="I234" s="522"/>
      <c r="J234" s="522"/>
      <c r="K234" s="522"/>
      <c r="L234" s="522"/>
      <c r="M234" s="522"/>
      <c r="N234" s="522"/>
      <c r="O234" s="522"/>
      <c r="P234" s="522"/>
      <c r="Q234" s="522"/>
      <c r="R234" s="522"/>
      <c r="S234" s="522"/>
      <c r="T234" s="522"/>
      <c r="U234" s="522"/>
      <c r="V234" s="522"/>
      <c r="W234" s="522"/>
      <c r="X234" s="522"/>
      <c r="Y234" s="522"/>
    </row>
    <row r="235" spans="1:25">
      <c r="A235" s="522"/>
      <c r="B235" s="522"/>
      <c r="D235" s="522"/>
      <c r="E235" s="15"/>
      <c r="I235" s="522"/>
      <c r="J235" s="522"/>
      <c r="K235" s="522"/>
      <c r="L235" s="522"/>
      <c r="M235" s="522"/>
      <c r="N235" s="522"/>
      <c r="O235" s="522"/>
      <c r="P235" s="522"/>
      <c r="Q235" s="522"/>
      <c r="R235" s="522"/>
      <c r="S235" s="522"/>
      <c r="T235" s="522"/>
      <c r="U235" s="522"/>
      <c r="V235" s="522"/>
      <c r="W235" s="522"/>
      <c r="X235" s="522"/>
      <c r="Y235" s="522"/>
    </row>
  </sheetData>
  <mergeCells count="5">
    <mergeCell ref="B116:G116"/>
    <mergeCell ref="B119:G119"/>
    <mergeCell ref="A1:G1"/>
    <mergeCell ref="A2:G2"/>
    <mergeCell ref="A3:F3"/>
  </mergeCells>
  <printOptions horizontalCentered="1"/>
  <pageMargins left="0.78740157480314965" right="0.78740157480314965" top="0.78740157480314965" bottom="3.9370078740157481" header="0.51181102362204722" footer="3.5433070866141736"/>
  <pageSetup paperSize="9" scale="95" firstPageNumber="63" orientation="portrait" blackAndWhite="1" useFirstPageNumber="1" r:id="rId1"/>
  <headerFooter alignWithMargins="0">
    <oddHeader xml:space="preserve">&amp;C   </oddHeader>
    <oddFooter>&amp;C&amp;"Times New Roman,Bold"  &amp;P</oddFooter>
  </headerFooter>
</worksheet>
</file>

<file path=xl/worksheets/sheet37.xml><?xml version="1.0" encoding="utf-8"?>
<worksheet xmlns="http://schemas.openxmlformats.org/spreadsheetml/2006/main" xmlns:r="http://schemas.openxmlformats.org/officeDocument/2006/relationships">
  <sheetPr syncVertical="1" syncRef="A1" transitionEvaluation="1">
    <tabColor rgb="FFFFFF00"/>
  </sheetPr>
  <dimension ref="A1:L136"/>
  <sheetViews>
    <sheetView view="pageBreakPreview" zoomScaleSheetLayoutView="100" workbookViewId="0">
      <selection activeCell="I1" sqref="I1:AD1048576"/>
    </sheetView>
  </sheetViews>
  <sheetFormatPr defaultColWidth="9.109375" defaultRowHeight="13.2"/>
  <cols>
    <col min="1" max="1" width="6.44140625" style="563" customWidth="1"/>
    <col min="2" max="2" width="8.109375" style="579" customWidth="1"/>
    <col min="3" max="3" width="32.6640625" style="557" customWidth="1"/>
    <col min="4" max="4" width="10.44140625" style="562" customWidth="1"/>
    <col min="5" max="5" width="9.44140625" style="562" customWidth="1"/>
    <col min="6" max="6" width="10.88671875" style="559" customWidth="1"/>
    <col min="7" max="7" width="9.6640625" style="559" customWidth="1"/>
    <col min="8" max="8" width="3.33203125" style="559" customWidth="1"/>
    <col min="9" max="11" width="9.109375" style="559" customWidth="1"/>
    <col min="12" max="12" width="9.109375" style="561" customWidth="1"/>
    <col min="13" max="15" width="9.109375" style="559" customWidth="1"/>
    <col min="16" max="16384" width="9.109375" style="559"/>
  </cols>
  <sheetData>
    <row r="1" spans="1:12" ht="14.1" customHeight="1">
      <c r="A1" s="2199" t="s">
        <v>673</v>
      </c>
      <c r="B1" s="2199"/>
      <c r="C1" s="2199"/>
      <c r="D1" s="2199"/>
      <c r="E1" s="2199"/>
      <c r="F1" s="2199"/>
      <c r="G1" s="2199"/>
      <c r="H1" s="913"/>
    </row>
    <row r="2" spans="1:12" ht="14.1" customHeight="1">
      <c r="A2" s="2199" t="s">
        <v>674</v>
      </c>
      <c r="B2" s="2199"/>
      <c r="C2" s="2199"/>
      <c r="D2" s="2199"/>
      <c r="E2" s="2199"/>
      <c r="F2" s="2199"/>
      <c r="G2" s="2199"/>
      <c r="H2" s="913"/>
    </row>
    <row r="3" spans="1:12">
      <c r="A3" s="2200" t="s">
        <v>775</v>
      </c>
      <c r="B3" s="2200"/>
      <c r="C3" s="2200"/>
      <c r="D3" s="2200"/>
      <c r="E3" s="2200"/>
      <c r="F3" s="2200"/>
      <c r="G3" s="2200"/>
      <c r="H3" s="912"/>
    </row>
    <row r="4" spans="1:12" ht="9.6" customHeight="1">
      <c r="A4" s="670"/>
      <c r="B4" s="671"/>
      <c r="C4" s="671"/>
      <c r="D4" s="671"/>
      <c r="E4" s="671"/>
      <c r="F4" s="671"/>
      <c r="G4" s="671"/>
      <c r="H4" s="671"/>
    </row>
    <row r="5" spans="1:12">
      <c r="A5" s="670"/>
      <c r="B5" s="672"/>
      <c r="C5" s="672"/>
      <c r="D5" s="673"/>
      <c r="E5" s="674" t="s">
        <v>28</v>
      </c>
      <c r="F5" s="674" t="s">
        <v>29</v>
      </c>
      <c r="G5" s="674" t="s">
        <v>167</v>
      </c>
      <c r="H5" s="675"/>
    </row>
    <row r="6" spans="1:12">
      <c r="A6" s="670"/>
      <c r="B6" s="682" t="s">
        <v>30</v>
      </c>
      <c r="C6" s="672" t="s">
        <v>31</v>
      </c>
      <c r="D6" s="677" t="s">
        <v>91</v>
      </c>
      <c r="E6" s="678">
        <v>3917034</v>
      </c>
      <c r="F6" s="1426">
        <v>0</v>
      </c>
      <c r="G6" s="678">
        <f>SUM(E6:F6)</f>
        <v>3917034</v>
      </c>
      <c r="H6" s="678"/>
    </row>
    <row r="7" spans="1:12">
      <c r="A7" s="670"/>
      <c r="B7" s="676" t="s">
        <v>32</v>
      </c>
      <c r="C7" s="679" t="s">
        <v>33</v>
      </c>
      <c r="D7" s="680"/>
      <c r="E7" s="675"/>
      <c r="F7" s="1427"/>
      <c r="G7" s="675"/>
      <c r="H7" s="675"/>
    </row>
    <row r="8" spans="1:12">
      <c r="A8" s="670"/>
      <c r="B8" s="676"/>
      <c r="C8" s="679" t="s">
        <v>163</v>
      </c>
      <c r="D8" s="680" t="s">
        <v>91</v>
      </c>
      <c r="E8" s="675">
        <f>G43</f>
        <v>78372</v>
      </c>
      <c r="F8" s="1428">
        <v>0</v>
      </c>
      <c r="G8" s="675">
        <f>SUM(E8:F8)</f>
        <v>78372</v>
      </c>
      <c r="H8" s="675"/>
    </row>
    <row r="9" spans="1:12">
      <c r="A9" s="670"/>
      <c r="B9" s="682" t="s">
        <v>90</v>
      </c>
      <c r="C9" s="672" t="s">
        <v>47</v>
      </c>
      <c r="D9" s="683" t="s">
        <v>91</v>
      </c>
      <c r="E9" s="684">
        <f>SUM(E6:E8)</f>
        <v>3995406</v>
      </c>
      <c r="F9" s="1429">
        <f>SUM(F6:F8)</f>
        <v>0</v>
      </c>
      <c r="G9" s="684">
        <f>SUM(E9:F9)</f>
        <v>3995406</v>
      </c>
      <c r="H9" s="678"/>
    </row>
    <row r="10" spans="1:12">
      <c r="A10" s="670"/>
      <c r="B10" s="676"/>
      <c r="C10" s="672"/>
      <c r="D10" s="685"/>
      <c r="E10" s="685"/>
      <c r="F10" s="677"/>
      <c r="G10" s="685"/>
      <c r="H10" s="685"/>
    </row>
    <row r="11" spans="1:12" s="560" customFormat="1">
      <c r="A11" s="670"/>
      <c r="B11" s="682" t="s">
        <v>48</v>
      </c>
      <c r="C11" s="672" t="s">
        <v>49</v>
      </c>
      <c r="D11" s="672"/>
      <c r="E11" s="672"/>
      <c r="F11" s="686"/>
      <c r="G11" s="672"/>
      <c r="H11" s="672"/>
      <c r="L11" s="561"/>
    </row>
    <row r="12" spans="1:12" s="556" customFormat="1" ht="12" customHeight="1">
      <c r="A12" s="678"/>
      <c r="B12" s="689"/>
      <c r="C12" s="689"/>
      <c r="D12" s="689"/>
      <c r="E12" s="689"/>
      <c r="F12" s="689"/>
      <c r="G12" s="689"/>
      <c r="H12" s="689"/>
    </row>
    <row r="13" spans="1:12" s="556" customFormat="1">
      <c r="A13" s="687"/>
      <c r="B13" s="688"/>
      <c r="C13" s="688"/>
      <c r="D13" s="688"/>
      <c r="E13" s="688"/>
      <c r="F13" s="688"/>
      <c r="G13" s="688" t="s">
        <v>368</v>
      </c>
      <c r="H13" s="689"/>
    </row>
    <row r="14" spans="1:12" s="556" customFormat="1" ht="13.8" thickBot="1">
      <c r="A14" s="690"/>
      <c r="B14" s="691"/>
      <c r="C14" s="691" t="s">
        <v>50</v>
      </c>
      <c r="D14" s="691"/>
      <c r="E14" s="691"/>
      <c r="F14" s="691"/>
      <c r="G14" s="692" t="s">
        <v>167</v>
      </c>
      <c r="H14" s="675"/>
    </row>
    <row r="15" spans="1:12" s="335" customFormat="1" ht="15" customHeight="1" thickTop="1">
      <c r="A15" s="1373"/>
      <c r="B15" s="109"/>
      <c r="C15" s="137" t="s">
        <v>94</v>
      </c>
      <c r="D15" s="355"/>
      <c r="E15" s="955"/>
      <c r="F15" s="955"/>
      <c r="G15" s="355"/>
      <c r="H15" s="355"/>
    </row>
    <row r="16" spans="1:12" s="335" customFormat="1" ht="14.4" customHeight="1">
      <c r="A16" s="1371" t="s">
        <v>95</v>
      </c>
      <c r="B16" s="100">
        <v>2515</v>
      </c>
      <c r="C16" s="101" t="s">
        <v>212</v>
      </c>
      <c r="D16" s="356"/>
      <c r="E16" s="356"/>
      <c r="F16" s="357"/>
      <c r="G16" s="356"/>
      <c r="H16" s="356"/>
    </row>
    <row r="17" spans="1:8" s="335" customFormat="1" ht="14.4" customHeight="1">
      <c r="A17" s="1438"/>
      <c r="B17" s="124">
        <v>0.10100000000000001</v>
      </c>
      <c r="C17" s="101" t="s">
        <v>637</v>
      </c>
      <c r="D17" s="356"/>
      <c r="E17" s="356"/>
      <c r="F17" s="357"/>
      <c r="G17" s="356"/>
      <c r="H17" s="356"/>
    </row>
    <row r="18" spans="1:8" s="335" customFormat="1" ht="14.4" customHeight="1">
      <c r="A18" s="1438"/>
      <c r="B18" s="1076">
        <v>0.69</v>
      </c>
      <c r="C18" s="910" t="s">
        <v>802</v>
      </c>
      <c r="D18" s="356"/>
      <c r="E18" s="356"/>
      <c r="F18" s="629"/>
      <c r="G18" s="356"/>
      <c r="H18" s="356"/>
    </row>
    <row r="19" spans="1:8" s="335" customFormat="1" ht="14.4" customHeight="1">
      <c r="A19" s="1438"/>
      <c r="B19" s="1307" t="s">
        <v>803</v>
      </c>
      <c r="C19" s="910" t="s">
        <v>157</v>
      </c>
      <c r="D19" s="360"/>
      <c r="E19" s="360">
        <v>199</v>
      </c>
      <c r="F19" s="1441"/>
      <c r="G19" s="360">
        <f>E19+F19</f>
        <v>199</v>
      </c>
      <c r="H19" s="356" t="s">
        <v>330</v>
      </c>
    </row>
    <row r="20" spans="1:8" s="335" customFormat="1" ht="14.4" customHeight="1">
      <c r="A20" s="1438" t="s">
        <v>90</v>
      </c>
      <c r="B20" s="1076">
        <v>0.69</v>
      </c>
      <c r="C20" s="910" t="s">
        <v>802</v>
      </c>
      <c r="D20" s="360"/>
      <c r="E20" s="360">
        <f>E19</f>
        <v>199</v>
      </c>
      <c r="F20" s="1441">
        <f t="shared" ref="F20:G20" si="0">F19</f>
        <v>0</v>
      </c>
      <c r="G20" s="360">
        <f t="shared" si="0"/>
        <v>199</v>
      </c>
      <c r="H20" s="356"/>
    </row>
    <row r="21" spans="1:8" s="335" customFormat="1" ht="13.35" customHeight="1">
      <c r="A21" s="1438"/>
      <c r="B21" s="1076"/>
      <c r="C21" s="910"/>
      <c r="D21" s="356"/>
      <c r="E21" s="356"/>
      <c r="F21" s="629"/>
      <c r="G21" s="356"/>
      <c r="H21" s="356"/>
    </row>
    <row r="22" spans="1:8" s="335" customFormat="1" ht="14.4" customHeight="1">
      <c r="A22" s="1438"/>
      <c r="B22" s="1076">
        <v>0.71</v>
      </c>
      <c r="C22" s="910" t="s">
        <v>804</v>
      </c>
      <c r="D22" s="356"/>
      <c r="E22" s="356"/>
      <c r="F22" s="629"/>
      <c r="G22" s="356"/>
      <c r="H22" s="356"/>
    </row>
    <row r="23" spans="1:8" s="335" customFormat="1" ht="14.4" customHeight="1">
      <c r="A23" s="1438"/>
      <c r="B23" s="1307" t="s">
        <v>805</v>
      </c>
      <c r="C23" s="910" t="s">
        <v>157</v>
      </c>
      <c r="D23" s="360"/>
      <c r="E23" s="360">
        <v>149</v>
      </c>
      <c r="F23" s="1441"/>
      <c r="G23" s="360">
        <f>E23+F23</f>
        <v>149</v>
      </c>
      <c r="H23" s="356" t="s">
        <v>330</v>
      </c>
    </row>
    <row r="24" spans="1:8" s="335" customFormat="1" ht="14.4" customHeight="1">
      <c r="A24" s="1438" t="s">
        <v>90</v>
      </c>
      <c r="B24" s="1076">
        <v>0.71</v>
      </c>
      <c r="C24" s="910" t="s">
        <v>804</v>
      </c>
      <c r="D24" s="360"/>
      <c r="E24" s="360">
        <f>E23</f>
        <v>149</v>
      </c>
      <c r="F24" s="1441">
        <f t="shared" ref="F24:G24" si="1">F23</f>
        <v>0</v>
      </c>
      <c r="G24" s="360">
        <f t="shared" si="1"/>
        <v>149</v>
      </c>
      <c r="H24" s="356"/>
    </row>
    <row r="25" spans="1:8" s="335" customFormat="1" ht="13.35" customHeight="1">
      <c r="A25" s="1438"/>
      <c r="B25" s="1076"/>
      <c r="C25" s="910"/>
      <c r="D25" s="356"/>
      <c r="E25" s="356"/>
      <c r="F25" s="629"/>
      <c r="G25" s="356"/>
      <c r="H25" s="356"/>
    </row>
    <row r="26" spans="1:8" s="335" customFormat="1" ht="14.4" customHeight="1">
      <c r="A26" s="1438"/>
      <c r="B26" s="1076">
        <v>0.72</v>
      </c>
      <c r="C26" s="910" t="s">
        <v>806</v>
      </c>
      <c r="D26" s="356"/>
      <c r="E26" s="356"/>
      <c r="F26" s="629"/>
      <c r="G26" s="356"/>
      <c r="H26" s="356"/>
    </row>
    <row r="27" spans="1:8" s="335" customFormat="1" ht="14.4" customHeight="1">
      <c r="A27" s="1438"/>
      <c r="B27" s="1307" t="s">
        <v>807</v>
      </c>
      <c r="C27" s="910" t="s">
        <v>157</v>
      </c>
      <c r="D27" s="360"/>
      <c r="E27" s="360">
        <v>49</v>
      </c>
      <c r="F27" s="1441"/>
      <c r="G27" s="360">
        <f>E27+F27</f>
        <v>49</v>
      </c>
      <c r="H27" s="356" t="s">
        <v>330</v>
      </c>
    </row>
    <row r="28" spans="1:8" s="335" customFormat="1" ht="14.4" customHeight="1">
      <c r="A28" s="1438" t="s">
        <v>90</v>
      </c>
      <c r="B28" s="1076">
        <v>0.72</v>
      </c>
      <c r="C28" s="910" t="s">
        <v>806</v>
      </c>
      <c r="D28" s="360"/>
      <c r="E28" s="360">
        <f>E27</f>
        <v>49</v>
      </c>
      <c r="F28" s="1441">
        <f t="shared" ref="F28:G28" si="2">F27</f>
        <v>0</v>
      </c>
      <c r="G28" s="360">
        <f t="shared" si="2"/>
        <v>49</v>
      </c>
      <c r="H28" s="356"/>
    </row>
    <row r="29" spans="1:8" s="335" customFormat="1" ht="14.4" customHeight="1">
      <c r="A29" s="1438" t="s">
        <v>90</v>
      </c>
      <c r="B29" s="124">
        <v>0.10100000000000001</v>
      </c>
      <c r="C29" s="101" t="s">
        <v>637</v>
      </c>
      <c r="D29" s="360"/>
      <c r="E29" s="360">
        <f>E28+E24+E20</f>
        <v>397</v>
      </c>
      <c r="F29" s="1441">
        <f t="shared" ref="F29:G29" si="3">F28+F24+F20</f>
        <v>0</v>
      </c>
      <c r="G29" s="360">
        <f t="shared" si="3"/>
        <v>397</v>
      </c>
      <c r="H29" s="356"/>
    </row>
    <row r="30" spans="1:8" s="335" customFormat="1" ht="13.35" customHeight="1">
      <c r="A30" s="1438"/>
      <c r="B30" s="124"/>
      <c r="C30" s="101"/>
      <c r="D30" s="356"/>
      <c r="E30" s="356"/>
      <c r="F30" s="357"/>
      <c r="G30" s="356"/>
      <c r="H30" s="356"/>
    </row>
    <row r="31" spans="1:8" s="335" customFormat="1" ht="27" customHeight="1">
      <c r="A31" s="1371"/>
      <c r="B31" s="1079">
        <v>0.19600000000000001</v>
      </c>
      <c r="C31" s="101" t="s">
        <v>678</v>
      </c>
      <c r="D31" s="386"/>
      <c r="E31" s="385"/>
      <c r="F31" s="1014"/>
      <c r="G31" s="365"/>
      <c r="H31" s="365"/>
    </row>
    <row r="32" spans="1:8" s="335" customFormat="1" ht="14.4" customHeight="1">
      <c r="A32" s="1371"/>
      <c r="B32" s="93">
        <v>61</v>
      </c>
      <c r="C32" s="910" t="s">
        <v>679</v>
      </c>
      <c r="D32" s="385"/>
      <c r="E32" s="386"/>
      <c r="F32" s="385"/>
      <c r="G32" s="365"/>
      <c r="H32" s="365"/>
    </row>
    <row r="33" spans="1:12" s="335" customFormat="1" ht="14.4" customHeight="1">
      <c r="A33" s="1371"/>
      <c r="B33" s="129" t="s">
        <v>680</v>
      </c>
      <c r="C33" s="910" t="s">
        <v>677</v>
      </c>
      <c r="D33" s="385"/>
      <c r="E33" s="386">
        <v>6552</v>
      </c>
      <c r="F33" s="385"/>
      <c r="G33" s="386">
        <f>SUM(E33:F33)</f>
        <v>6552</v>
      </c>
      <c r="H33" s="356" t="s">
        <v>332</v>
      </c>
    </row>
    <row r="34" spans="1:12" s="335" customFormat="1" ht="26.4">
      <c r="A34" s="1371" t="s">
        <v>90</v>
      </c>
      <c r="B34" s="93">
        <v>61</v>
      </c>
      <c r="C34" s="1760" t="s">
        <v>1067</v>
      </c>
      <c r="D34" s="354"/>
      <c r="E34" s="354">
        <f>E33</f>
        <v>6552</v>
      </c>
      <c r="F34" s="661">
        <f t="shared" ref="F34:G35" si="4">F33</f>
        <v>0</v>
      </c>
      <c r="G34" s="354">
        <f t="shared" si="4"/>
        <v>6552</v>
      </c>
      <c r="H34" s="356"/>
    </row>
    <row r="35" spans="1:12" s="335" customFormat="1" ht="27" customHeight="1">
      <c r="A35" s="103" t="s">
        <v>90</v>
      </c>
      <c r="B35" s="1966">
        <v>0.19600000000000001</v>
      </c>
      <c r="C35" s="108" t="s">
        <v>678</v>
      </c>
      <c r="D35" s="1149"/>
      <c r="E35" s="1098">
        <f>E34</f>
        <v>6552</v>
      </c>
      <c r="F35" s="661">
        <f t="shared" si="4"/>
        <v>0</v>
      </c>
      <c r="G35" s="1098">
        <f t="shared" si="4"/>
        <v>6552</v>
      </c>
      <c r="H35" s="355"/>
    </row>
    <row r="36" spans="1:12" s="335" customFormat="1">
      <c r="A36" s="1501"/>
      <c r="B36" s="1079"/>
      <c r="C36" s="101"/>
      <c r="D36" s="355"/>
      <c r="E36" s="364"/>
      <c r="F36" s="658"/>
      <c r="G36" s="364"/>
      <c r="H36" s="355"/>
    </row>
    <row r="37" spans="1:12" s="335" customFormat="1" ht="17.25" customHeight="1">
      <c r="A37" s="1371"/>
      <c r="B37" s="1079">
        <v>0.19800000000000001</v>
      </c>
      <c r="C37" s="101" t="s">
        <v>676</v>
      </c>
      <c r="D37" s="355"/>
      <c r="E37" s="955"/>
      <c r="F37" s="658"/>
      <c r="G37" s="355"/>
      <c r="H37" s="355"/>
    </row>
    <row r="38" spans="1:12" s="335" customFormat="1" ht="13.5" customHeight="1">
      <c r="A38" s="1371"/>
      <c r="B38" s="93">
        <v>61</v>
      </c>
      <c r="C38" s="910" t="s">
        <v>681</v>
      </c>
      <c r="D38" s="357"/>
      <c r="E38" s="356"/>
      <c r="F38" s="658"/>
      <c r="G38" s="357"/>
      <c r="H38" s="357"/>
    </row>
    <row r="39" spans="1:12" s="335" customFormat="1" ht="13.5" customHeight="1">
      <c r="A39" s="1371"/>
      <c r="B39" s="129" t="s">
        <v>680</v>
      </c>
      <c r="C39" s="910" t="s">
        <v>677</v>
      </c>
      <c r="D39" s="359"/>
      <c r="E39" s="360">
        <v>71423</v>
      </c>
      <c r="F39" s="660"/>
      <c r="G39" s="360">
        <f>SUM(E39:F39)</f>
        <v>71423</v>
      </c>
      <c r="H39" s="356" t="s">
        <v>332</v>
      </c>
    </row>
    <row r="40" spans="1:12" s="335" customFormat="1" ht="26.4">
      <c r="A40" s="1371" t="s">
        <v>90</v>
      </c>
      <c r="B40" s="93">
        <v>61</v>
      </c>
      <c r="C40" s="1760" t="s">
        <v>1067</v>
      </c>
      <c r="D40" s="359"/>
      <c r="E40" s="360">
        <f>E39</f>
        <v>71423</v>
      </c>
      <c r="F40" s="660">
        <f t="shared" ref="F40:G41" si="5">F39</f>
        <v>0</v>
      </c>
      <c r="G40" s="360">
        <f t="shared" si="5"/>
        <v>71423</v>
      </c>
      <c r="H40" s="356"/>
    </row>
    <row r="41" spans="1:12" s="335" customFormat="1" ht="19.5" customHeight="1">
      <c r="A41" s="1371" t="s">
        <v>90</v>
      </c>
      <c r="B41" s="1079">
        <v>0.19800000000000001</v>
      </c>
      <c r="C41" s="101" t="s">
        <v>676</v>
      </c>
      <c r="D41" s="359"/>
      <c r="E41" s="360">
        <f>E40</f>
        <v>71423</v>
      </c>
      <c r="F41" s="660">
        <f t="shared" si="5"/>
        <v>0</v>
      </c>
      <c r="G41" s="360">
        <f t="shared" si="5"/>
        <v>71423</v>
      </c>
      <c r="H41" s="356"/>
    </row>
    <row r="42" spans="1:12" s="335" customFormat="1" ht="19.5" customHeight="1">
      <c r="A42" s="1371" t="s">
        <v>90</v>
      </c>
      <c r="B42" s="100">
        <v>2515</v>
      </c>
      <c r="C42" s="101" t="s">
        <v>212</v>
      </c>
      <c r="D42" s="359"/>
      <c r="E42" s="360">
        <f>E41+E35+E29</f>
        <v>78372</v>
      </c>
      <c r="F42" s="1441">
        <f t="shared" ref="F42:G42" si="6">F41+F35+F29</f>
        <v>0</v>
      </c>
      <c r="G42" s="360">
        <f t="shared" si="6"/>
        <v>78372</v>
      </c>
      <c r="H42" s="356"/>
    </row>
    <row r="43" spans="1:12" s="335" customFormat="1">
      <c r="A43" s="204" t="s">
        <v>90</v>
      </c>
      <c r="B43" s="1370"/>
      <c r="C43" s="190" t="s">
        <v>94</v>
      </c>
      <c r="D43" s="478"/>
      <c r="E43" s="478">
        <f>E42</f>
        <v>78372</v>
      </c>
      <c r="F43" s="659">
        <f t="shared" ref="F43:G43" si="7">F42</f>
        <v>0</v>
      </c>
      <c r="G43" s="478">
        <f t="shared" si="7"/>
        <v>78372</v>
      </c>
      <c r="H43" s="386"/>
    </row>
    <row r="44" spans="1:12" s="335" customFormat="1">
      <c r="A44" s="225" t="s">
        <v>90</v>
      </c>
      <c r="B44" s="1181"/>
      <c r="C44" s="79" t="s">
        <v>91</v>
      </c>
      <c r="D44" s="478"/>
      <c r="E44" s="478">
        <f t="shared" ref="E44" si="8">E43</f>
        <v>78372</v>
      </c>
      <c r="F44" s="659">
        <f t="shared" ref="F44:G44" si="9">F43</f>
        <v>0</v>
      </c>
      <c r="G44" s="478">
        <f t="shared" si="9"/>
        <v>78372</v>
      </c>
      <c r="H44" s="339"/>
    </row>
    <row r="45" spans="1:12" s="527" customFormat="1" ht="14.4" customHeight="1">
      <c r="A45" s="2243"/>
      <c r="B45" s="2243"/>
      <c r="C45" s="2243"/>
      <c r="D45" s="2243"/>
      <c r="E45" s="2243"/>
      <c r="F45" s="2243"/>
      <c r="G45" s="2243"/>
      <c r="H45" s="553"/>
    </row>
    <row r="46" spans="1:12" s="527" customFormat="1" ht="14.4" customHeight="1">
      <c r="A46" s="2244" t="s">
        <v>837</v>
      </c>
      <c r="B46" s="2244"/>
      <c r="C46" s="2244"/>
      <c r="D46" s="2244"/>
      <c r="E46" s="2244"/>
      <c r="F46" s="2244"/>
      <c r="G46" s="2244"/>
      <c r="H46" s="553"/>
    </row>
    <row r="47" spans="1:12" s="2052" customFormat="1" ht="14.4" customHeight="1">
      <c r="A47" s="2051" t="s">
        <v>330</v>
      </c>
      <c r="B47" s="2052" t="s">
        <v>959</v>
      </c>
      <c r="C47" s="2007"/>
      <c r="D47" s="2007"/>
      <c r="E47" s="2007"/>
      <c r="F47" s="2007"/>
      <c r="G47" s="2007"/>
      <c r="H47" s="2053"/>
    </row>
    <row r="48" spans="1:12" s="2052" customFormat="1">
      <c r="A48" s="798" t="s">
        <v>332</v>
      </c>
      <c r="B48" s="2007" t="s">
        <v>1068</v>
      </c>
      <c r="C48" s="541"/>
      <c r="D48" s="2055"/>
      <c r="E48" s="2055"/>
      <c r="F48" s="2055"/>
      <c r="G48" s="2055"/>
      <c r="H48" s="2055"/>
      <c r="L48" s="2054"/>
    </row>
    <row r="49" spans="1:12" s="527" customFormat="1">
      <c r="A49" s="798"/>
      <c r="B49" s="1709"/>
      <c r="C49" s="541"/>
      <c r="D49" s="577"/>
      <c r="E49" s="577"/>
      <c r="F49" s="577"/>
      <c r="G49" s="577"/>
      <c r="H49" s="577"/>
      <c r="L49" s="693"/>
    </row>
    <row r="50" spans="1:12" s="527" customFormat="1">
      <c r="A50" s="798"/>
      <c r="B50" s="1709"/>
      <c r="C50" s="541"/>
      <c r="D50" s="577"/>
      <c r="E50" s="577"/>
      <c r="F50" s="577"/>
      <c r="G50" s="577"/>
      <c r="H50" s="577"/>
      <c r="L50" s="693"/>
    </row>
    <row r="51" spans="1:12" s="527" customFormat="1">
      <c r="A51" s="798"/>
      <c r="B51" s="1709"/>
      <c r="C51" s="541"/>
      <c r="D51" s="576"/>
      <c r="E51" s="576"/>
      <c r="F51" s="576"/>
      <c r="G51" s="576"/>
      <c r="H51" s="577"/>
      <c r="L51" s="693"/>
    </row>
    <row r="52" spans="1:12">
      <c r="C52" s="541"/>
      <c r="D52" s="2142"/>
      <c r="E52" s="694"/>
      <c r="F52" s="2142"/>
      <c r="G52" s="694"/>
      <c r="H52" s="694"/>
    </row>
    <row r="53" spans="1:12">
      <c r="C53" s="572"/>
      <c r="D53" s="2143"/>
      <c r="E53" s="2144"/>
      <c r="F53" s="2143"/>
      <c r="G53" s="569"/>
      <c r="H53" s="562"/>
    </row>
    <row r="54" spans="1:12">
      <c r="C54" s="572"/>
      <c r="D54" s="569"/>
      <c r="E54" s="569"/>
      <c r="F54" s="569"/>
      <c r="G54" s="569"/>
      <c r="H54" s="562"/>
    </row>
    <row r="55" spans="1:12">
      <c r="C55" s="579"/>
      <c r="F55" s="562"/>
      <c r="G55" s="562"/>
      <c r="H55" s="562"/>
    </row>
    <row r="56" spans="1:12">
      <c r="C56" s="579"/>
      <c r="D56" s="536"/>
      <c r="E56" s="536"/>
      <c r="F56" s="536"/>
      <c r="G56" s="536"/>
      <c r="H56" s="536"/>
    </row>
    <row r="57" spans="1:12">
      <c r="C57" s="742"/>
      <c r="D57" s="534"/>
      <c r="E57" s="534"/>
      <c r="F57" s="534"/>
      <c r="G57" s="534"/>
      <c r="H57" s="534"/>
    </row>
    <row r="58" spans="1:12">
      <c r="C58" s="743"/>
      <c r="D58" s="534"/>
      <c r="E58" s="534"/>
      <c r="F58" s="534"/>
      <c r="G58" s="534"/>
      <c r="H58" s="534"/>
    </row>
    <row r="59" spans="1:12">
      <c r="C59" s="743"/>
      <c r="D59" s="534"/>
      <c r="E59" s="534"/>
      <c r="F59" s="534"/>
      <c r="G59" s="534"/>
      <c r="H59" s="534"/>
    </row>
    <row r="60" spans="1:12">
      <c r="C60" s="743"/>
      <c r="D60" s="534"/>
      <c r="E60" s="534"/>
      <c r="F60" s="534"/>
      <c r="G60" s="534"/>
      <c r="H60" s="534"/>
    </row>
    <row r="61" spans="1:12">
      <c r="C61" s="743"/>
      <c r="D61" s="534"/>
      <c r="E61" s="534"/>
      <c r="F61" s="534"/>
      <c r="G61" s="534"/>
      <c r="H61" s="534"/>
    </row>
    <row r="62" spans="1:12">
      <c r="C62" s="743"/>
      <c r="D62" s="534"/>
      <c r="E62" s="534"/>
      <c r="F62" s="534"/>
      <c r="G62" s="534"/>
      <c r="H62" s="534"/>
    </row>
    <row r="63" spans="1:12">
      <c r="C63" s="579"/>
      <c r="F63" s="562"/>
      <c r="G63" s="562"/>
      <c r="H63" s="562"/>
    </row>
    <row r="64" spans="1:12">
      <c r="F64" s="562"/>
      <c r="G64" s="562"/>
      <c r="H64" s="562"/>
      <c r="L64" s="559"/>
    </row>
    <row r="65" spans="1:12">
      <c r="F65" s="562"/>
      <c r="G65" s="562"/>
      <c r="H65" s="562"/>
      <c r="L65" s="559"/>
    </row>
    <row r="66" spans="1:12" s="522" customFormat="1">
      <c r="A66" s="697"/>
      <c r="B66" s="698"/>
      <c r="C66" s="699"/>
      <c r="D66" s="700"/>
      <c r="E66" s="700"/>
      <c r="F66" s="700"/>
      <c r="G66" s="700"/>
      <c r="H66" s="700"/>
    </row>
    <row r="67" spans="1:12" s="522" customFormat="1">
      <c r="A67" s="697"/>
      <c r="B67" s="702"/>
      <c r="C67" s="699"/>
      <c r="D67" s="700"/>
      <c r="E67" s="700"/>
      <c r="F67" s="592"/>
      <c r="G67" s="592"/>
      <c r="H67" s="592"/>
    </row>
    <row r="78" spans="1:12" s="522" customFormat="1" ht="6.9" customHeight="1">
      <c r="A78" s="704"/>
      <c r="B78" s="744"/>
      <c r="C78" s="566"/>
      <c r="D78" s="745"/>
      <c r="E78" s="745"/>
      <c r="F78" s="745"/>
      <c r="G78" s="745"/>
      <c r="H78" s="745"/>
    </row>
    <row r="79" spans="1:12" s="522" customFormat="1">
      <c r="A79" s="704"/>
      <c r="B79" s="705"/>
      <c r="C79" s="566"/>
      <c r="D79" s="524"/>
      <c r="E79" s="524"/>
      <c r="F79" s="524"/>
      <c r="G79" s="524"/>
      <c r="H79" s="524"/>
    </row>
    <row r="80" spans="1:12" s="522" customFormat="1">
      <c r="A80" s="706"/>
      <c r="B80" s="707"/>
      <c r="C80" s="540"/>
      <c r="D80" s="577"/>
      <c r="E80" s="577"/>
      <c r="F80" s="577"/>
      <c r="G80" s="577"/>
      <c r="H80" s="577"/>
    </row>
    <row r="81" spans="1:8" s="522" customFormat="1">
      <c r="A81" s="706"/>
      <c r="B81" s="708"/>
      <c r="C81" s="578"/>
      <c r="D81" s="577"/>
      <c r="E81" s="577"/>
      <c r="F81" s="577"/>
      <c r="G81" s="577"/>
      <c r="H81" s="577"/>
    </row>
    <row r="82" spans="1:8" s="522" customFormat="1">
      <c r="A82" s="706"/>
      <c r="B82" s="709"/>
      <c r="C82" s="710"/>
      <c r="D82" s="577"/>
      <c r="E82" s="577"/>
      <c r="F82" s="577"/>
      <c r="G82" s="577"/>
      <c r="H82" s="577"/>
    </row>
    <row r="83" spans="1:8" s="522" customFormat="1">
      <c r="A83" s="706"/>
      <c r="B83" s="714"/>
      <c r="C83" s="710"/>
      <c r="D83" s="552"/>
      <c r="E83" s="552"/>
      <c r="F83" s="552"/>
      <c r="G83" s="746"/>
      <c r="H83" s="746"/>
    </row>
    <row r="84" spans="1:8" s="522" customFormat="1">
      <c r="A84" s="706"/>
      <c r="B84" s="714"/>
      <c r="C84" s="710"/>
      <c r="D84" s="552"/>
      <c r="E84" s="552"/>
      <c r="F84" s="552"/>
      <c r="G84" s="746"/>
      <c r="H84" s="746"/>
    </row>
    <row r="85" spans="1:8" s="522" customFormat="1">
      <c r="A85" s="706"/>
      <c r="B85" s="714"/>
      <c r="C85" s="710"/>
      <c r="D85" s="544"/>
      <c r="E85" s="552"/>
      <c r="F85" s="544"/>
      <c r="G85" s="715"/>
      <c r="H85" s="715"/>
    </row>
    <row r="86" spans="1:8" s="522" customFormat="1">
      <c r="A86" s="706"/>
      <c r="B86" s="714"/>
      <c r="C86" s="540"/>
      <c r="D86" s="539"/>
      <c r="E86" s="553"/>
      <c r="F86" s="539"/>
      <c r="G86" s="715"/>
      <c r="H86" s="715"/>
    </row>
    <row r="87" spans="1:8" s="522" customFormat="1">
      <c r="A87" s="706"/>
      <c r="B87" s="714"/>
      <c r="C87" s="710"/>
      <c r="D87" s="543"/>
      <c r="E87" s="543"/>
      <c r="F87" s="543"/>
      <c r="G87" s="715"/>
      <c r="H87" s="715"/>
    </row>
    <row r="88" spans="1:8" s="522" customFormat="1">
      <c r="A88" s="706"/>
      <c r="B88" s="714"/>
      <c r="C88" s="540"/>
      <c r="D88" s="544"/>
      <c r="E88" s="543"/>
      <c r="F88" s="544"/>
      <c r="G88" s="716"/>
      <c r="H88" s="716"/>
    </row>
    <row r="89" spans="1:8" s="522" customFormat="1">
      <c r="A89" s="711"/>
      <c r="B89" s="717"/>
      <c r="C89" s="540"/>
      <c r="D89" s="718"/>
      <c r="E89" s="718"/>
      <c r="F89" s="718"/>
      <c r="G89" s="718"/>
      <c r="H89" s="718"/>
    </row>
    <row r="90" spans="1:8" s="522" customFormat="1" ht="9.9" customHeight="1">
      <c r="A90" s="711"/>
      <c r="B90" s="717"/>
      <c r="C90" s="540"/>
      <c r="D90" s="719"/>
      <c r="E90" s="719"/>
      <c r="F90" s="719"/>
      <c r="G90" s="719"/>
      <c r="H90" s="719"/>
    </row>
    <row r="91" spans="1:8" s="522" customFormat="1">
      <c r="A91" s="720"/>
      <c r="B91" s="717"/>
      <c r="C91" s="540"/>
      <c r="D91" s="571"/>
      <c r="E91" s="571"/>
      <c r="F91" s="571"/>
      <c r="G91" s="571"/>
      <c r="H91" s="571"/>
    </row>
    <row r="92" spans="1:8" s="522" customFormat="1">
      <c r="A92" s="720"/>
      <c r="B92" s="574"/>
      <c r="C92" s="540"/>
      <c r="D92" s="546"/>
      <c r="E92" s="539"/>
      <c r="F92" s="546"/>
      <c r="G92" s="546"/>
      <c r="H92" s="546"/>
    </row>
    <row r="93" spans="1:8" s="522" customFormat="1">
      <c r="A93" s="720"/>
      <c r="B93" s="574"/>
      <c r="C93" s="540"/>
      <c r="D93" s="539"/>
      <c r="E93" s="539"/>
      <c r="F93" s="539"/>
      <c r="G93" s="546"/>
      <c r="H93" s="546"/>
    </row>
    <row r="94" spans="1:8" s="522" customFormat="1">
      <c r="A94" s="720"/>
      <c r="B94" s="574"/>
      <c r="C94" s="540"/>
      <c r="D94" s="538"/>
      <c r="E94" s="537"/>
      <c r="F94" s="537"/>
      <c r="G94" s="537"/>
      <c r="H94" s="537"/>
    </row>
    <row r="95" spans="1:8" s="522" customFormat="1">
      <c r="A95" s="711"/>
      <c r="B95" s="717"/>
      <c r="C95" s="540"/>
      <c r="D95" s="538"/>
      <c r="E95" s="537"/>
      <c r="F95" s="538"/>
      <c r="G95" s="538"/>
      <c r="H95" s="538"/>
    </row>
    <row r="96" spans="1:8" s="522" customFormat="1" ht="9.9" customHeight="1">
      <c r="A96" s="706"/>
      <c r="B96" s="709"/>
      <c r="C96" s="710"/>
      <c r="D96" s="547"/>
      <c r="E96" s="547"/>
      <c r="F96" s="547"/>
      <c r="G96" s="547"/>
      <c r="H96" s="547"/>
    </row>
    <row r="97" spans="1:8" s="522" customFormat="1">
      <c r="A97" s="711"/>
      <c r="B97" s="717"/>
      <c r="C97" s="540"/>
      <c r="D97" s="546"/>
      <c r="E97" s="546"/>
      <c r="F97" s="546"/>
      <c r="G97" s="546"/>
      <c r="H97" s="546"/>
    </row>
    <row r="98" spans="1:8" s="522" customFormat="1">
      <c r="A98" s="711"/>
      <c r="B98" s="574"/>
      <c r="C98" s="540"/>
      <c r="D98" s="546"/>
      <c r="E98" s="539"/>
      <c r="F98" s="546"/>
      <c r="G98" s="546"/>
      <c r="H98" s="546"/>
    </row>
    <row r="99" spans="1:8" s="522" customFormat="1">
      <c r="A99" s="711"/>
      <c r="B99" s="574"/>
      <c r="C99" s="540"/>
      <c r="D99" s="539"/>
      <c r="E99" s="539"/>
      <c r="F99" s="539"/>
      <c r="G99" s="539"/>
      <c r="H99" s="539"/>
    </row>
    <row r="100" spans="1:8" s="522" customFormat="1">
      <c r="A100" s="712"/>
      <c r="B100" s="713"/>
      <c r="C100" s="573"/>
      <c r="D100" s="537"/>
      <c r="E100" s="537"/>
      <c r="F100" s="537"/>
      <c r="G100" s="537"/>
      <c r="H100" s="537"/>
    </row>
    <row r="101" spans="1:8" s="522" customFormat="1">
      <c r="A101" s="711"/>
      <c r="B101" s="717"/>
      <c r="C101" s="540"/>
      <c r="D101" s="538"/>
      <c r="E101" s="537"/>
      <c r="F101" s="538"/>
      <c r="G101" s="538"/>
      <c r="H101" s="538"/>
    </row>
    <row r="102" spans="1:8" s="522" customFormat="1">
      <c r="A102" s="711"/>
      <c r="B102" s="575"/>
      <c r="C102" s="550"/>
      <c r="D102" s="538"/>
      <c r="E102" s="538"/>
      <c r="F102" s="538"/>
      <c r="G102" s="538"/>
      <c r="H102" s="538"/>
    </row>
    <row r="103" spans="1:8" s="522" customFormat="1">
      <c r="A103" s="721"/>
      <c r="B103" s="722"/>
      <c r="C103" s="723"/>
      <c r="D103" s="567"/>
      <c r="E103" s="567"/>
      <c r="F103" s="542"/>
      <c r="G103" s="567"/>
      <c r="H103" s="567"/>
    </row>
    <row r="104" spans="1:8" s="522" customFormat="1">
      <c r="A104" s="747"/>
      <c r="B104" s="748"/>
      <c r="C104" s="568"/>
      <c r="D104" s="567"/>
      <c r="E104" s="567"/>
      <c r="F104" s="567"/>
      <c r="G104" s="567"/>
      <c r="H104" s="567"/>
    </row>
    <row r="105" spans="1:8" s="522" customFormat="1" ht="9.9" customHeight="1">
      <c r="A105" s="704"/>
      <c r="B105" s="744"/>
      <c r="C105" s="566"/>
      <c r="D105" s="565"/>
      <c r="E105" s="565"/>
      <c r="F105" s="546"/>
      <c r="G105" s="565"/>
      <c r="H105" s="565"/>
    </row>
    <row r="106" spans="1:8" s="522" customFormat="1">
      <c r="A106" s="696"/>
      <c r="B106" s="701"/>
      <c r="C106" s="729"/>
      <c r="D106" s="728"/>
      <c r="E106" s="728"/>
      <c r="F106" s="728"/>
      <c r="G106" s="728"/>
      <c r="H106" s="728"/>
    </row>
    <row r="107" spans="1:8" s="522" customFormat="1">
      <c r="A107" s="706"/>
      <c r="B107" s="724"/>
      <c r="C107" s="725"/>
      <c r="D107" s="728"/>
      <c r="E107" s="728"/>
      <c r="F107" s="728"/>
      <c r="G107" s="728"/>
      <c r="H107" s="728"/>
    </row>
    <row r="108" spans="1:8" s="522" customFormat="1">
      <c r="A108" s="696"/>
      <c r="B108" s="726"/>
      <c r="C108" s="727"/>
      <c r="D108" s="728"/>
      <c r="E108" s="728"/>
      <c r="F108" s="728"/>
      <c r="G108" s="728"/>
      <c r="H108" s="728"/>
    </row>
    <row r="109" spans="1:8" s="522" customFormat="1">
      <c r="A109" s="696"/>
      <c r="B109" s="708"/>
      <c r="C109" s="729"/>
      <c r="D109" s="728"/>
      <c r="E109" s="728"/>
      <c r="F109" s="728"/>
      <c r="G109" s="728"/>
      <c r="H109" s="728"/>
    </row>
    <row r="110" spans="1:8" s="522" customFormat="1">
      <c r="A110" s="696"/>
      <c r="B110" s="701"/>
      <c r="C110" s="749"/>
      <c r="D110" s="728"/>
      <c r="E110" s="728"/>
      <c r="F110" s="728"/>
      <c r="G110" s="728"/>
      <c r="H110" s="728"/>
    </row>
    <row r="111" spans="1:8" s="522" customFormat="1">
      <c r="A111" s="696"/>
      <c r="B111" s="572"/>
      <c r="C111" s="540"/>
      <c r="D111" s="544"/>
      <c r="E111" s="544"/>
      <c r="F111" s="543"/>
      <c r="G111" s="544"/>
      <c r="H111" s="544"/>
    </row>
    <row r="112" spans="1:8" s="522" customFormat="1">
      <c r="A112" s="696"/>
      <c r="B112" s="701"/>
      <c r="C112" s="750"/>
      <c r="D112" s="545"/>
      <c r="E112" s="545"/>
      <c r="F112" s="542"/>
      <c r="G112" s="545"/>
      <c r="H112" s="545"/>
    </row>
    <row r="113" spans="1:8" s="522" customFormat="1" ht="9.9" customHeight="1">
      <c r="A113" s="704"/>
      <c r="B113" s="572"/>
      <c r="C113" s="540"/>
      <c r="D113" s="592"/>
      <c r="E113" s="592"/>
      <c r="F113" s="592"/>
      <c r="G113" s="592"/>
      <c r="H113" s="592"/>
    </row>
    <row r="114" spans="1:8" s="522" customFormat="1">
      <c r="A114" s="704"/>
      <c r="B114" s="731"/>
      <c r="C114" s="549"/>
      <c r="D114" s="592"/>
      <c r="E114" s="592"/>
      <c r="F114" s="592"/>
      <c r="G114" s="592"/>
      <c r="H114" s="592"/>
    </row>
    <row r="115" spans="1:8" s="522" customFormat="1">
      <c r="A115" s="704"/>
      <c r="B115" s="572"/>
      <c r="C115" s="540"/>
      <c r="D115" s="539"/>
      <c r="E115" s="539"/>
      <c r="F115" s="546"/>
      <c r="G115" s="539"/>
      <c r="H115" s="539"/>
    </row>
    <row r="116" spans="1:8" s="522" customFormat="1">
      <c r="A116" s="704"/>
      <c r="B116" s="572"/>
      <c r="C116" s="540"/>
      <c r="D116" s="539"/>
      <c r="E116" s="539"/>
      <c r="F116" s="539"/>
      <c r="G116" s="539"/>
      <c r="H116" s="539"/>
    </row>
    <row r="117" spans="1:8" s="522" customFormat="1">
      <c r="A117" s="730"/>
      <c r="B117" s="731"/>
      <c r="C117" s="549"/>
      <c r="D117" s="545"/>
      <c r="E117" s="545"/>
      <c r="F117" s="542"/>
      <c r="G117" s="545"/>
      <c r="H117" s="545"/>
    </row>
    <row r="118" spans="1:8" s="522" customFormat="1">
      <c r="A118" s="704"/>
      <c r="B118" s="575"/>
      <c r="C118" s="566"/>
      <c r="D118" s="537"/>
      <c r="E118" s="537"/>
      <c r="F118" s="538"/>
      <c r="G118" s="537"/>
      <c r="H118" s="537"/>
    </row>
    <row r="119" spans="1:8" s="522" customFormat="1">
      <c r="A119" s="704"/>
      <c r="B119" s="732"/>
      <c r="C119" s="548"/>
      <c r="D119" s="537"/>
      <c r="E119" s="537"/>
      <c r="F119" s="538"/>
      <c r="G119" s="537"/>
      <c r="H119" s="537"/>
    </row>
    <row r="120" spans="1:8" s="522" customFormat="1">
      <c r="A120" s="711"/>
      <c r="B120" s="733"/>
      <c r="C120" s="554"/>
      <c r="D120" s="545"/>
      <c r="E120" s="545"/>
      <c r="F120" s="542"/>
      <c r="G120" s="545"/>
      <c r="H120" s="545"/>
    </row>
    <row r="121" spans="1:8" s="522" customFormat="1" ht="9.9" customHeight="1">
      <c r="A121" s="711"/>
      <c r="B121" s="733"/>
      <c r="C121" s="554"/>
      <c r="D121" s="546"/>
      <c r="E121" s="539"/>
      <c r="F121" s="546"/>
      <c r="G121" s="546"/>
      <c r="H121" s="546"/>
    </row>
    <row r="122" spans="1:8" s="522" customFormat="1">
      <c r="A122" s="734"/>
      <c r="B122" s="698"/>
      <c r="C122" s="735"/>
      <c r="D122" s="700"/>
      <c r="E122" s="700"/>
      <c r="F122" s="700"/>
      <c r="G122" s="700"/>
      <c r="H122" s="700"/>
    </row>
    <row r="123" spans="1:8" s="522" customFormat="1">
      <c r="A123" s="736"/>
      <c r="B123" s="737"/>
      <c r="C123" s="738"/>
      <c r="D123" s="700"/>
      <c r="E123" s="700"/>
      <c r="F123" s="700"/>
      <c r="G123" s="700"/>
      <c r="H123" s="700"/>
    </row>
    <row r="124" spans="1:8" s="522" customFormat="1">
      <c r="A124" s="736"/>
      <c r="B124" s="739"/>
      <c r="C124" s="735"/>
      <c r="D124" s="700"/>
      <c r="E124" s="700"/>
      <c r="F124" s="700"/>
      <c r="G124" s="700"/>
      <c r="H124" s="700"/>
    </row>
    <row r="125" spans="1:8" s="522" customFormat="1">
      <c r="A125" s="736"/>
      <c r="B125" s="703"/>
      <c r="C125" s="738"/>
      <c r="D125" s="700"/>
      <c r="E125" s="700"/>
      <c r="F125" s="700"/>
      <c r="G125" s="700"/>
      <c r="H125" s="700"/>
    </row>
    <row r="126" spans="1:8" s="522" customFormat="1">
      <c r="A126" s="703"/>
      <c r="B126" s="703"/>
      <c r="C126" s="738"/>
      <c r="D126" s="553"/>
      <c r="E126" s="551"/>
      <c r="F126" s="551"/>
      <c r="G126" s="553"/>
      <c r="H126" s="553"/>
    </row>
    <row r="127" spans="1:8" s="522" customFormat="1">
      <c r="A127" s="736"/>
      <c r="B127" s="739"/>
      <c r="C127" s="735"/>
      <c r="D127" s="564"/>
      <c r="E127" s="555"/>
      <c r="F127" s="555"/>
      <c r="G127" s="564"/>
      <c r="H127" s="564"/>
    </row>
    <row r="128" spans="1:8" s="522" customFormat="1">
      <c r="A128" s="736"/>
      <c r="B128" s="737"/>
      <c r="C128" s="738"/>
      <c r="D128" s="564"/>
      <c r="E128" s="555"/>
      <c r="F128" s="555"/>
      <c r="G128" s="564"/>
      <c r="H128" s="564"/>
    </row>
    <row r="129" spans="1:12" s="522" customFormat="1">
      <c r="A129" s="736"/>
      <c r="B129" s="698"/>
      <c r="C129" s="735"/>
      <c r="D129" s="564"/>
      <c r="E129" s="555"/>
      <c r="F129" s="555"/>
      <c r="G129" s="564"/>
      <c r="H129" s="564"/>
    </row>
    <row r="130" spans="1:12">
      <c r="F130" s="562"/>
      <c r="G130" s="562"/>
      <c r="H130" s="562"/>
      <c r="L130" s="559"/>
    </row>
    <row r="131" spans="1:12">
      <c r="F131" s="562"/>
      <c r="G131" s="562"/>
      <c r="H131" s="562"/>
      <c r="L131" s="559"/>
    </row>
    <row r="132" spans="1:12">
      <c r="F132" s="562"/>
      <c r="G132" s="562"/>
      <c r="H132" s="562"/>
      <c r="L132" s="559"/>
    </row>
    <row r="133" spans="1:12">
      <c r="F133" s="562"/>
      <c r="G133" s="562"/>
      <c r="H133" s="562"/>
      <c r="L133" s="559"/>
    </row>
    <row r="134" spans="1:12">
      <c r="F134" s="562"/>
      <c r="G134" s="562"/>
      <c r="H134" s="562"/>
      <c r="L134" s="559"/>
    </row>
    <row r="135" spans="1:12">
      <c r="F135" s="562"/>
      <c r="G135" s="562"/>
      <c r="H135" s="562"/>
      <c r="L135" s="559"/>
    </row>
    <row r="136" spans="1:12">
      <c r="F136" s="562"/>
      <c r="G136" s="562"/>
      <c r="H136" s="562"/>
      <c r="L136" s="559"/>
    </row>
  </sheetData>
  <mergeCells count="5">
    <mergeCell ref="A1:G1"/>
    <mergeCell ref="A2:G2"/>
    <mergeCell ref="A3:G3"/>
    <mergeCell ref="A45:G45"/>
    <mergeCell ref="A46:G46"/>
  </mergeCells>
  <printOptions horizontalCentered="1"/>
  <pageMargins left="0.78740157480314965" right="0.78740157480314965" top="0.78740157480314965" bottom="4.1338582677165361" header="0.51181102362204722" footer="3.5433070866141736"/>
  <pageSetup paperSize="9" scale="95" firstPageNumber="67" fitToHeight="0" orientation="portrait" blackAndWhite="1" useFirstPageNumber="1" r:id="rId1"/>
  <headerFooter alignWithMargins="0">
    <oddHeader xml:space="preserve">&amp;C   </oddHeader>
    <oddFooter>&amp;C&amp;"Times New Roman,Bold"   &amp;P</oddFooter>
  </headerFooter>
  <rowBreaks count="1" manualBreakCount="1">
    <brk id="36" max="9" man="1"/>
  </rowBreaks>
</worksheet>
</file>

<file path=xl/worksheets/sheet38.xml><?xml version="1.0" encoding="utf-8"?>
<worksheet xmlns="http://schemas.openxmlformats.org/spreadsheetml/2006/main" xmlns:r="http://schemas.openxmlformats.org/officeDocument/2006/relationships">
  <sheetPr syncVertical="1" syncRef="C1" transitionEvaluation="1">
    <tabColor rgb="FFFFFF00"/>
  </sheetPr>
  <dimension ref="A1:M120"/>
  <sheetViews>
    <sheetView view="pageBreakPreview" topLeftCell="C1" zoomScaleSheetLayoutView="100" workbookViewId="0">
      <selection activeCell="K18" sqref="K18"/>
    </sheetView>
  </sheetViews>
  <sheetFormatPr defaultColWidth="9.109375" defaultRowHeight="13.2"/>
  <cols>
    <col min="1" max="1" width="6.44140625" style="1495" customWidth="1"/>
    <col min="2" max="2" width="8.109375" style="472" customWidth="1"/>
    <col min="3" max="3" width="34.5546875" style="1024" customWidth="1"/>
    <col min="4" max="4" width="10.44140625" style="562" customWidth="1"/>
    <col min="5" max="5" width="9.44140625" style="562" customWidth="1"/>
    <col min="6" max="6" width="10.88671875" style="559" customWidth="1"/>
    <col min="7" max="7" width="9.6640625" style="559" customWidth="1"/>
    <col min="8" max="8" width="3.109375" style="559" customWidth="1"/>
    <col min="9" max="12" width="9.109375" style="559" customWidth="1"/>
    <col min="13" max="13" width="9.109375" style="561" customWidth="1"/>
    <col min="14" max="16" width="9.109375" style="559" customWidth="1"/>
    <col min="17" max="16384" width="9.109375" style="559"/>
  </cols>
  <sheetData>
    <row r="1" spans="1:13" ht="14.1" customHeight="1">
      <c r="A1" s="2199" t="s">
        <v>684</v>
      </c>
      <c r="B1" s="2199"/>
      <c r="C1" s="2199"/>
      <c r="D1" s="2199"/>
      <c r="E1" s="2199"/>
      <c r="F1" s="2199"/>
      <c r="G1" s="2199"/>
      <c r="H1" s="913"/>
    </row>
    <row r="2" spans="1:13" ht="14.1" customHeight="1">
      <c r="A2" s="2199" t="s">
        <v>685</v>
      </c>
      <c r="B2" s="2199"/>
      <c r="C2" s="2199"/>
      <c r="D2" s="2199"/>
      <c r="E2" s="2199"/>
      <c r="F2" s="2199"/>
      <c r="G2" s="2199"/>
      <c r="H2" s="913"/>
    </row>
    <row r="3" spans="1:13">
      <c r="A3" s="2200" t="s">
        <v>776</v>
      </c>
      <c r="B3" s="2200"/>
      <c r="C3" s="2200"/>
      <c r="D3" s="2200"/>
      <c r="E3" s="2200"/>
      <c r="F3" s="2200"/>
      <c r="G3" s="2200"/>
      <c r="H3" s="912"/>
    </row>
    <row r="4" spans="1:13" ht="9.6" customHeight="1">
      <c r="A4" s="1967"/>
      <c r="B4" s="1968"/>
      <c r="C4" s="1968"/>
      <c r="D4" s="671"/>
      <c r="E4" s="671"/>
      <c r="F4" s="671"/>
      <c r="G4" s="671"/>
      <c r="H4" s="671"/>
    </row>
    <row r="5" spans="1:13">
      <c r="A5" s="1967"/>
      <c r="B5" s="1969"/>
      <c r="C5" s="1969"/>
      <c r="D5" s="673"/>
      <c r="E5" s="674" t="s">
        <v>28</v>
      </c>
      <c r="F5" s="674" t="s">
        <v>29</v>
      </c>
      <c r="G5" s="674" t="s">
        <v>167</v>
      </c>
      <c r="H5" s="675"/>
    </row>
    <row r="6" spans="1:13">
      <c r="A6" s="1967"/>
      <c r="B6" s="1970" t="s">
        <v>30</v>
      </c>
      <c r="C6" s="1969" t="s">
        <v>31</v>
      </c>
      <c r="D6" s="677" t="s">
        <v>91</v>
      </c>
      <c r="E6" s="678">
        <v>168860</v>
      </c>
      <c r="F6" s="1423">
        <v>0</v>
      </c>
      <c r="G6" s="678">
        <f>SUM(E6:F6)</f>
        <v>168860</v>
      </c>
      <c r="H6" s="678"/>
    </row>
    <row r="7" spans="1:13">
      <c r="A7" s="1967"/>
      <c r="B7" s="1970" t="s">
        <v>32</v>
      </c>
      <c r="C7" s="1972" t="s">
        <v>33</v>
      </c>
      <c r="D7" s="680"/>
      <c r="E7" s="675"/>
      <c r="F7" s="1424"/>
      <c r="G7" s="675"/>
      <c r="H7" s="675"/>
    </row>
    <row r="8" spans="1:13">
      <c r="A8" s="1967"/>
      <c r="B8" s="1971"/>
      <c r="C8" s="1972" t="s">
        <v>163</v>
      </c>
      <c r="D8" s="680" t="s">
        <v>91</v>
      </c>
      <c r="E8" s="675">
        <f>G30</f>
        <v>2676</v>
      </c>
      <c r="F8" s="1422">
        <v>0</v>
      </c>
      <c r="G8" s="675">
        <f>SUM(E8:F8)</f>
        <v>2676</v>
      </c>
      <c r="H8" s="675"/>
    </row>
    <row r="9" spans="1:13">
      <c r="A9" s="1967"/>
      <c r="B9" s="1970" t="s">
        <v>90</v>
      </c>
      <c r="C9" s="1969" t="s">
        <v>47</v>
      </c>
      <c r="D9" s="683" t="s">
        <v>91</v>
      </c>
      <c r="E9" s="684">
        <f>SUM(E6:E8)</f>
        <v>171536</v>
      </c>
      <c r="F9" s="1425">
        <f>SUM(F6:F8)</f>
        <v>0</v>
      </c>
      <c r="G9" s="684">
        <f>SUM(E9:F9)</f>
        <v>171536</v>
      </c>
      <c r="H9" s="678"/>
    </row>
    <row r="10" spans="1:13">
      <c r="A10" s="1967"/>
      <c r="B10" s="1971"/>
      <c r="C10" s="1969"/>
      <c r="D10" s="685"/>
      <c r="E10" s="685"/>
      <c r="F10" s="677"/>
      <c r="G10" s="685"/>
      <c r="H10" s="685"/>
    </row>
    <row r="11" spans="1:13" s="560" customFormat="1">
      <c r="A11" s="1967"/>
      <c r="B11" s="1970" t="s">
        <v>48</v>
      </c>
      <c r="C11" s="1969" t="s">
        <v>49</v>
      </c>
      <c r="D11" s="672"/>
      <c r="E11" s="672"/>
      <c r="F11" s="686"/>
      <c r="G11" s="672"/>
      <c r="H11" s="672"/>
      <c r="M11" s="561"/>
    </row>
    <row r="12" spans="1:13" s="556" customFormat="1" ht="12" customHeight="1">
      <c r="A12" s="1021"/>
      <c r="B12" s="1973"/>
      <c r="C12" s="1973"/>
      <c r="D12" s="689"/>
      <c r="E12" s="689"/>
      <c r="F12" s="689"/>
      <c r="G12" s="689"/>
      <c r="H12" s="689"/>
    </row>
    <row r="13" spans="1:13" s="556" customFormat="1">
      <c r="A13" s="1974"/>
      <c r="B13" s="1975"/>
      <c r="C13" s="1975"/>
      <c r="D13" s="688"/>
      <c r="E13" s="688"/>
      <c r="F13" s="688"/>
      <c r="G13" s="688" t="s">
        <v>368</v>
      </c>
      <c r="H13" s="689"/>
    </row>
    <row r="14" spans="1:13" s="556" customFormat="1" ht="13.8" thickBot="1">
      <c r="A14" s="1976"/>
      <c r="B14" s="1977"/>
      <c r="C14" s="1977" t="s">
        <v>50</v>
      </c>
      <c r="D14" s="691"/>
      <c r="E14" s="691"/>
      <c r="F14" s="691"/>
      <c r="G14" s="692" t="s">
        <v>167</v>
      </c>
      <c r="H14" s="675"/>
    </row>
    <row r="15" spans="1:13" s="15" customFormat="1" ht="13.8" thickTop="1">
      <c r="A15" s="1183"/>
      <c r="B15" s="1183"/>
      <c r="C15" s="1184" t="s">
        <v>94</v>
      </c>
      <c r="D15" s="485"/>
      <c r="E15" s="333"/>
      <c r="F15" s="292"/>
      <c r="G15" s="485"/>
      <c r="H15" s="485"/>
    </row>
    <row r="16" spans="1:13" s="15" customFormat="1" ht="28.95" customHeight="1">
      <c r="A16" s="131" t="s">
        <v>95</v>
      </c>
      <c r="B16" s="1185">
        <v>3604</v>
      </c>
      <c r="C16" s="220" t="s">
        <v>682</v>
      </c>
      <c r="D16" s="106"/>
      <c r="E16" s="865"/>
      <c r="F16" s="327"/>
      <c r="G16" s="106"/>
      <c r="H16" s="106"/>
    </row>
    <row r="17" spans="1:8" s="15" customFormat="1" ht="28.95" customHeight="1">
      <c r="A17" s="1564"/>
      <c r="B17" s="1186">
        <v>0.2</v>
      </c>
      <c r="C17" s="226" t="s">
        <v>683</v>
      </c>
      <c r="D17" s="106"/>
      <c r="E17" s="865"/>
      <c r="F17" s="327"/>
      <c r="G17" s="954"/>
      <c r="H17" s="954"/>
    </row>
    <row r="18" spans="1:8" s="15" customFormat="1" ht="14.4" customHeight="1">
      <c r="A18" s="1564"/>
      <c r="B18" s="184">
        <v>93</v>
      </c>
      <c r="C18" s="105" t="s">
        <v>777</v>
      </c>
      <c r="D18" s="106"/>
      <c r="E18" s="865"/>
      <c r="F18" s="327"/>
      <c r="G18" s="954"/>
      <c r="H18" s="954"/>
    </row>
    <row r="19" spans="1:8" s="15" customFormat="1">
      <c r="A19" s="184" t="s">
        <v>334</v>
      </c>
      <c r="B19" s="184" t="s">
        <v>783</v>
      </c>
      <c r="C19" s="105" t="s">
        <v>692</v>
      </c>
      <c r="D19" s="327"/>
      <c r="E19" s="104">
        <v>999</v>
      </c>
      <c r="F19" s="327"/>
      <c r="G19" s="1012">
        <f t="shared" ref="G19:G25" si="0">SUM(E19:F19)</f>
        <v>999</v>
      </c>
      <c r="H19" s="1012"/>
    </row>
    <row r="20" spans="1:8" s="15" customFormat="1">
      <c r="A20" s="184"/>
      <c r="B20" s="184" t="s">
        <v>686</v>
      </c>
      <c r="C20" s="105" t="s">
        <v>687</v>
      </c>
      <c r="D20" s="327"/>
      <c r="E20" s="104">
        <v>283</v>
      </c>
      <c r="F20" s="327"/>
      <c r="G20" s="1012">
        <f t="shared" si="0"/>
        <v>283</v>
      </c>
      <c r="H20" s="1012"/>
    </row>
    <row r="21" spans="1:8" s="15" customFormat="1">
      <c r="A21" s="184" t="s">
        <v>334</v>
      </c>
      <c r="B21" s="184" t="s">
        <v>784</v>
      </c>
      <c r="C21" s="105" t="s">
        <v>693</v>
      </c>
      <c r="D21" s="327"/>
      <c r="E21" s="104">
        <v>283</v>
      </c>
      <c r="F21" s="327"/>
      <c r="G21" s="1012">
        <f t="shared" si="0"/>
        <v>283</v>
      </c>
      <c r="H21" s="1012"/>
    </row>
    <row r="22" spans="1:8" s="15" customFormat="1">
      <c r="A22" s="184" t="s">
        <v>334</v>
      </c>
      <c r="B22" s="184" t="s">
        <v>785</v>
      </c>
      <c r="C22" s="105" t="s">
        <v>694</v>
      </c>
      <c r="D22" s="327"/>
      <c r="E22" s="104">
        <v>276</v>
      </c>
      <c r="F22" s="327"/>
      <c r="G22" s="1012">
        <f t="shared" si="0"/>
        <v>276</v>
      </c>
      <c r="H22" s="1012"/>
    </row>
    <row r="23" spans="1:8" s="15" customFormat="1">
      <c r="A23" s="184" t="s">
        <v>334</v>
      </c>
      <c r="B23" s="184" t="s">
        <v>786</v>
      </c>
      <c r="C23" s="105" t="s">
        <v>863</v>
      </c>
      <c r="D23" s="327"/>
      <c r="E23" s="104">
        <v>276</v>
      </c>
      <c r="F23" s="327"/>
      <c r="G23" s="1012">
        <f t="shared" si="0"/>
        <v>276</v>
      </c>
      <c r="H23" s="1012"/>
    </row>
    <row r="24" spans="1:8" s="15" customFormat="1">
      <c r="A24" s="1564"/>
      <c r="B24" s="184" t="s">
        <v>688</v>
      </c>
      <c r="C24" s="105" t="s">
        <v>689</v>
      </c>
      <c r="D24" s="327"/>
      <c r="E24" s="104">
        <v>276</v>
      </c>
      <c r="F24" s="327"/>
      <c r="G24" s="1012">
        <f t="shared" si="0"/>
        <v>276</v>
      </c>
      <c r="H24" s="1012"/>
    </row>
    <row r="25" spans="1:8" s="15" customFormat="1" ht="15.6" customHeight="1">
      <c r="A25" s="1564"/>
      <c r="B25" s="184" t="s">
        <v>690</v>
      </c>
      <c r="C25" s="105" t="s">
        <v>691</v>
      </c>
      <c r="D25" s="329"/>
      <c r="E25" s="923">
        <v>283</v>
      </c>
      <c r="F25" s="329"/>
      <c r="G25" s="1367">
        <f t="shared" si="0"/>
        <v>283</v>
      </c>
      <c r="H25" s="125"/>
    </row>
    <row r="26" spans="1:8" s="15" customFormat="1" ht="16.5" customHeight="1">
      <c r="A26" s="1564" t="s">
        <v>90</v>
      </c>
      <c r="B26" s="184">
        <v>93</v>
      </c>
      <c r="C26" s="105" t="s">
        <v>778</v>
      </c>
      <c r="D26" s="329"/>
      <c r="E26" s="487">
        <f>SUM(E19:E25)</f>
        <v>2676</v>
      </c>
      <c r="F26" s="489">
        <f>SUM(F19:F25)</f>
        <v>0</v>
      </c>
      <c r="G26" s="487">
        <f>SUM(G19:G25)</f>
        <v>2676</v>
      </c>
      <c r="H26" s="125"/>
    </row>
    <row r="27" spans="1:8" s="15" customFormat="1" ht="28.95" customHeight="1">
      <c r="A27" s="1564" t="s">
        <v>90</v>
      </c>
      <c r="B27" s="1186">
        <v>0.2</v>
      </c>
      <c r="C27" s="226" t="s">
        <v>683</v>
      </c>
      <c r="D27" s="371"/>
      <c r="E27" s="933">
        <f>E26</f>
        <v>2676</v>
      </c>
      <c r="F27" s="1369">
        <f t="shared" ref="F27:G27" si="1">F26</f>
        <v>0</v>
      </c>
      <c r="G27" s="933">
        <f t="shared" si="1"/>
        <v>2676</v>
      </c>
      <c r="H27" s="125"/>
    </row>
    <row r="28" spans="1:8" s="15" customFormat="1" ht="28.95" customHeight="1">
      <c r="A28" s="203" t="s">
        <v>90</v>
      </c>
      <c r="B28" s="1368">
        <v>3604</v>
      </c>
      <c r="C28" s="2002" t="s">
        <v>682</v>
      </c>
      <c r="D28" s="370"/>
      <c r="E28" s="370">
        <f>E27</f>
        <v>2676</v>
      </c>
      <c r="F28" s="1369">
        <f>F27</f>
        <v>0</v>
      </c>
      <c r="G28" s="1187">
        <f t="shared" ref="G28:G30" si="2">SUM(E28:F28)</f>
        <v>2676</v>
      </c>
      <c r="H28" s="125"/>
    </row>
    <row r="29" spans="1:8" s="15" customFormat="1" ht="13.95" customHeight="1">
      <c r="A29" s="203" t="s">
        <v>90</v>
      </c>
      <c r="B29" s="1368"/>
      <c r="C29" s="268" t="s">
        <v>94</v>
      </c>
      <c r="D29" s="370"/>
      <c r="E29" s="370">
        <f>E28</f>
        <v>2676</v>
      </c>
      <c r="F29" s="1369">
        <f>F28</f>
        <v>0</v>
      </c>
      <c r="G29" s="1187">
        <f t="shared" si="2"/>
        <v>2676</v>
      </c>
      <c r="H29" s="125"/>
    </row>
    <row r="30" spans="1:8" s="15" customFormat="1" ht="13.95" customHeight="1">
      <c r="A30" s="204" t="s">
        <v>90</v>
      </c>
      <c r="B30" s="1370"/>
      <c r="C30" s="190" t="s">
        <v>91</v>
      </c>
      <c r="D30" s="370"/>
      <c r="E30" s="370">
        <f>E29</f>
        <v>2676</v>
      </c>
      <c r="F30" s="1369">
        <f>F29</f>
        <v>0</v>
      </c>
      <c r="G30" s="1187">
        <f t="shared" si="2"/>
        <v>2676</v>
      </c>
      <c r="H30" s="125"/>
    </row>
    <row r="31" spans="1:8" s="15" customFormat="1" ht="13.95" customHeight="1">
      <c r="A31" s="1320"/>
      <c r="B31" s="1234"/>
      <c r="C31" s="226"/>
      <c r="D31" s="331"/>
      <c r="E31" s="331"/>
      <c r="F31" s="638"/>
      <c r="G31" s="125"/>
      <c r="H31" s="125"/>
    </row>
    <row r="32" spans="1:8" s="527" customFormat="1" ht="14.4" customHeight="1">
      <c r="A32" s="2001" t="s">
        <v>334</v>
      </c>
      <c r="B32" s="956" t="s">
        <v>796</v>
      </c>
      <c r="C32" s="956"/>
      <c r="D32" s="570"/>
      <c r="E32" s="570"/>
      <c r="F32" s="2000"/>
      <c r="G32" s="570"/>
      <c r="H32" s="570"/>
    </row>
    <row r="33" spans="1:13" s="527" customFormat="1" ht="14.4" customHeight="1">
      <c r="A33" s="2244" t="s">
        <v>864</v>
      </c>
      <c r="B33" s="2244"/>
      <c r="C33" s="2244"/>
      <c r="D33" s="2244"/>
      <c r="E33" s="2244"/>
      <c r="F33" s="2244"/>
      <c r="G33" s="2244"/>
      <c r="H33" s="553"/>
    </row>
    <row r="34" spans="1:13" s="527" customFormat="1">
      <c r="A34" s="1508"/>
      <c r="B34" s="363"/>
      <c r="C34" s="362"/>
      <c r="D34" s="577"/>
      <c r="E34" s="577"/>
      <c r="F34" s="577"/>
      <c r="G34" s="577"/>
      <c r="H34" s="577"/>
      <c r="M34" s="693"/>
    </row>
    <row r="35" spans="1:13" s="527" customFormat="1">
      <c r="A35" s="1508"/>
      <c r="B35" s="363"/>
      <c r="C35" s="362"/>
      <c r="D35" s="576"/>
      <c r="E35" s="576"/>
      <c r="F35" s="576"/>
      <c r="G35" s="576"/>
      <c r="H35" s="577"/>
      <c r="M35" s="693"/>
    </row>
    <row r="36" spans="1:13">
      <c r="C36" s="362"/>
      <c r="D36" s="2142"/>
      <c r="E36" s="694"/>
      <c r="F36" s="2142"/>
      <c r="G36" s="694"/>
      <c r="H36" s="694"/>
    </row>
    <row r="37" spans="1:13">
      <c r="C37" s="363"/>
      <c r="D37" s="2143"/>
      <c r="E37" s="2144"/>
      <c r="F37" s="2143"/>
      <c r="G37" s="569"/>
      <c r="H37" s="562"/>
    </row>
    <row r="38" spans="1:13">
      <c r="C38" s="363"/>
      <c r="D38" s="569"/>
      <c r="E38" s="569"/>
      <c r="F38" s="569"/>
      <c r="G38" s="569"/>
      <c r="H38" s="562"/>
    </row>
    <row r="39" spans="1:13">
      <c r="C39" s="472"/>
      <c r="F39" s="562"/>
      <c r="G39" s="562"/>
      <c r="H39" s="562"/>
    </row>
    <row r="40" spans="1:13">
      <c r="C40" s="472"/>
      <c r="D40" s="536"/>
      <c r="E40" s="536"/>
      <c r="F40" s="536"/>
      <c r="G40" s="536"/>
      <c r="H40" s="536"/>
    </row>
    <row r="41" spans="1:13">
      <c r="C41" s="1978"/>
      <c r="D41" s="534"/>
      <c r="E41" s="534"/>
      <c r="F41" s="534"/>
      <c r="G41" s="534"/>
      <c r="H41" s="534"/>
    </row>
    <row r="42" spans="1:13">
      <c r="C42" s="1979"/>
      <c r="D42" s="534"/>
      <c r="E42" s="534"/>
      <c r="F42" s="534"/>
      <c r="G42" s="534"/>
      <c r="H42" s="534"/>
    </row>
    <row r="43" spans="1:13">
      <c r="C43" s="1979"/>
      <c r="D43" s="534"/>
      <c r="E43" s="534"/>
      <c r="F43" s="534"/>
      <c r="G43" s="534"/>
      <c r="H43" s="534"/>
    </row>
    <row r="44" spans="1:13">
      <c r="C44" s="1979"/>
      <c r="D44" s="534"/>
      <c r="E44" s="534"/>
      <c r="F44" s="534"/>
      <c r="G44" s="534"/>
      <c r="H44" s="534"/>
    </row>
    <row r="45" spans="1:13">
      <c r="C45" s="1979"/>
      <c r="D45" s="534"/>
      <c r="E45" s="534"/>
      <c r="F45" s="534"/>
      <c r="G45" s="534"/>
      <c r="H45" s="534"/>
    </row>
    <row r="46" spans="1:13">
      <c r="C46" s="1979"/>
      <c r="D46" s="534"/>
      <c r="E46" s="534"/>
      <c r="F46" s="534"/>
      <c r="G46" s="534"/>
      <c r="H46" s="534"/>
    </row>
    <row r="47" spans="1:13">
      <c r="C47" s="472"/>
      <c r="F47" s="562"/>
      <c r="G47" s="562"/>
      <c r="H47" s="562"/>
    </row>
    <row r="48" spans="1:13">
      <c r="F48" s="562"/>
      <c r="G48" s="562"/>
      <c r="H48" s="562"/>
      <c r="M48" s="559"/>
    </row>
    <row r="49" spans="1:13">
      <c r="F49" s="562"/>
      <c r="G49" s="562"/>
      <c r="H49" s="562"/>
      <c r="M49" s="559"/>
    </row>
    <row r="50" spans="1:13" s="522" customFormat="1">
      <c r="A50" s="1980"/>
      <c r="B50" s="1981"/>
      <c r="C50" s="1982"/>
      <c r="D50" s="700"/>
      <c r="E50" s="700"/>
      <c r="F50" s="700"/>
      <c r="G50" s="700"/>
      <c r="H50" s="700"/>
    </row>
    <row r="51" spans="1:13" s="522" customFormat="1">
      <c r="A51" s="1980"/>
      <c r="B51" s="1983"/>
      <c r="C51" s="1982"/>
      <c r="D51" s="700"/>
      <c r="E51" s="700"/>
      <c r="F51" s="592"/>
      <c r="G51" s="592"/>
      <c r="H51" s="592"/>
    </row>
    <row r="62" spans="1:13" s="522" customFormat="1" ht="6.9" customHeight="1">
      <c r="A62" s="1059"/>
      <c r="B62" s="491"/>
      <c r="C62" s="1061"/>
      <c r="D62" s="745"/>
      <c r="E62" s="745"/>
      <c r="F62" s="745"/>
      <c r="G62" s="745"/>
      <c r="H62" s="745"/>
    </row>
    <row r="63" spans="1:13" s="522" customFormat="1">
      <c r="A63" s="1059"/>
      <c r="B63" s="1060"/>
      <c r="C63" s="1061"/>
      <c r="D63" s="524"/>
      <c r="E63" s="524"/>
      <c r="F63" s="524"/>
      <c r="G63" s="524"/>
      <c r="H63" s="524"/>
    </row>
    <row r="64" spans="1:13" s="522" customFormat="1">
      <c r="A64" s="348"/>
      <c r="B64" s="1948"/>
      <c r="C64" s="361"/>
      <c r="D64" s="577"/>
      <c r="E64" s="577"/>
      <c r="F64" s="577"/>
      <c r="G64" s="577"/>
      <c r="H64" s="577"/>
    </row>
    <row r="65" spans="1:8" s="522" customFormat="1">
      <c r="A65" s="348"/>
      <c r="B65" s="1064"/>
      <c r="C65" s="1025"/>
      <c r="D65" s="577"/>
      <c r="E65" s="577"/>
      <c r="F65" s="577"/>
      <c r="G65" s="577"/>
      <c r="H65" s="577"/>
    </row>
    <row r="66" spans="1:8" s="522" customFormat="1">
      <c r="A66" s="348"/>
      <c r="B66" s="1984"/>
      <c r="C66" s="1028"/>
      <c r="D66" s="577"/>
      <c r="E66" s="577"/>
      <c r="F66" s="577"/>
      <c r="G66" s="577"/>
      <c r="H66" s="577"/>
    </row>
    <row r="67" spans="1:8" s="522" customFormat="1">
      <c r="A67" s="348"/>
      <c r="B67" s="1029"/>
      <c r="C67" s="1028"/>
      <c r="D67" s="552"/>
      <c r="E67" s="552"/>
      <c r="F67" s="552"/>
      <c r="G67" s="746"/>
      <c r="H67" s="746"/>
    </row>
    <row r="68" spans="1:8" s="522" customFormat="1">
      <c r="A68" s="348"/>
      <c r="B68" s="1029"/>
      <c r="C68" s="1028"/>
      <c r="D68" s="552"/>
      <c r="E68" s="552"/>
      <c r="F68" s="552"/>
      <c r="G68" s="746"/>
      <c r="H68" s="746"/>
    </row>
    <row r="69" spans="1:8" s="522" customFormat="1">
      <c r="A69" s="348"/>
      <c r="B69" s="1029"/>
      <c r="C69" s="1028"/>
      <c r="D69" s="544"/>
      <c r="E69" s="552"/>
      <c r="F69" s="544"/>
      <c r="G69" s="715"/>
      <c r="H69" s="715"/>
    </row>
    <row r="70" spans="1:8" s="522" customFormat="1">
      <c r="A70" s="348"/>
      <c r="B70" s="1029"/>
      <c r="C70" s="361"/>
      <c r="D70" s="539"/>
      <c r="E70" s="553"/>
      <c r="F70" s="539"/>
      <c r="G70" s="715"/>
      <c r="H70" s="715"/>
    </row>
    <row r="71" spans="1:8" s="522" customFormat="1">
      <c r="A71" s="348"/>
      <c r="B71" s="1029"/>
      <c r="C71" s="1028"/>
      <c r="D71" s="543"/>
      <c r="E71" s="543"/>
      <c r="F71" s="543"/>
      <c r="G71" s="715"/>
      <c r="H71" s="715"/>
    </row>
    <row r="72" spans="1:8" s="522" customFormat="1">
      <c r="A72" s="348"/>
      <c r="B72" s="1029"/>
      <c r="C72" s="361"/>
      <c r="D72" s="544"/>
      <c r="E72" s="543"/>
      <c r="F72" s="544"/>
      <c r="G72" s="716"/>
      <c r="H72" s="716"/>
    </row>
    <row r="73" spans="1:8" s="522" customFormat="1">
      <c r="A73" s="358"/>
      <c r="B73" s="1985"/>
      <c r="C73" s="361"/>
      <c r="D73" s="718"/>
      <c r="E73" s="718"/>
      <c r="F73" s="718"/>
      <c r="G73" s="718"/>
      <c r="H73" s="718"/>
    </row>
    <row r="74" spans="1:8" s="522" customFormat="1" ht="9.9" customHeight="1">
      <c r="A74" s="358"/>
      <c r="B74" s="1985"/>
      <c r="C74" s="361"/>
      <c r="D74" s="719"/>
      <c r="E74" s="719"/>
      <c r="F74" s="719"/>
      <c r="G74" s="719"/>
      <c r="H74" s="719"/>
    </row>
    <row r="75" spans="1:8" s="522" customFormat="1">
      <c r="A75" s="1764"/>
      <c r="B75" s="1985"/>
      <c r="C75" s="361"/>
      <c r="D75" s="571"/>
      <c r="E75" s="571"/>
      <c r="F75" s="571"/>
      <c r="G75" s="571"/>
      <c r="H75" s="571"/>
    </row>
    <row r="76" spans="1:8" s="522" customFormat="1">
      <c r="A76" s="1764"/>
      <c r="B76" s="1015"/>
      <c r="C76" s="361"/>
      <c r="D76" s="546"/>
      <c r="E76" s="539"/>
      <c r="F76" s="546"/>
      <c r="G76" s="546"/>
      <c r="H76" s="546"/>
    </row>
    <row r="77" spans="1:8" s="522" customFormat="1">
      <c r="A77" s="1764"/>
      <c r="B77" s="1015"/>
      <c r="C77" s="361"/>
      <c r="D77" s="539"/>
      <c r="E77" s="539"/>
      <c r="F77" s="539"/>
      <c r="G77" s="546"/>
      <c r="H77" s="546"/>
    </row>
    <row r="78" spans="1:8" s="522" customFormat="1">
      <c r="A78" s="1764"/>
      <c r="B78" s="1015"/>
      <c r="C78" s="361"/>
      <c r="D78" s="538"/>
      <c r="E78" s="537"/>
      <c r="F78" s="537"/>
      <c r="G78" s="537"/>
      <c r="H78" s="537"/>
    </row>
    <row r="79" spans="1:8" s="522" customFormat="1">
      <c r="A79" s="358"/>
      <c r="B79" s="1985"/>
      <c r="C79" s="361"/>
      <c r="D79" s="538"/>
      <c r="E79" s="537"/>
      <c r="F79" s="538"/>
      <c r="G79" s="538"/>
      <c r="H79" s="538"/>
    </row>
    <row r="80" spans="1:8" s="522" customFormat="1" ht="9.9" customHeight="1">
      <c r="A80" s="348"/>
      <c r="B80" s="1984"/>
      <c r="C80" s="1028"/>
      <c r="D80" s="547"/>
      <c r="E80" s="547"/>
      <c r="F80" s="547"/>
      <c r="G80" s="547"/>
      <c r="H80" s="547"/>
    </row>
    <row r="81" spans="1:8" s="522" customFormat="1">
      <c r="A81" s="358"/>
      <c r="B81" s="1985"/>
      <c r="C81" s="361"/>
      <c r="D81" s="546"/>
      <c r="E81" s="546"/>
      <c r="F81" s="546"/>
      <c r="G81" s="546"/>
      <c r="H81" s="546"/>
    </row>
    <row r="82" spans="1:8" s="522" customFormat="1">
      <c r="A82" s="358"/>
      <c r="B82" s="1015"/>
      <c r="C82" s="361"/>
      <c r="D82" s="546"/>
      <c r="E82" s="539"/>
      <c r="F82" s="546"/>
      <c r="G82" s="546"/>
      <c r="H82" s="546"/>
    </row>
    <row r="83" spans="1:8" s="522" customFormat="1">
      <c r="A83" s="358"/>
      <c r="B83" s="1015"/>
      <c r="C83" s="361"/>
      <c r="D83" s="539"/>
      <c r="E83" s="539"/>
      <c r="F83" s="539"/>
      <c r="G83" s="539"/>
      <c r="H83" s="539"/>
    </row>
    <row r="84" spans="1:8" s="522" customFormat="1">
      <c r="A84" s="1986"/>
      <c r="B84" s="1987"/>
      <c r="C84" s="1988"/>
      <c r="D84" s="537"/>
      <c r="E84" s="537"/>
      <c r="F84" s="537"/>
      <c r="G84" s="537"/>
      <c r="H84" s="537"/>
    </row>
    <row r="85" spans="1:8" s="522" customFormat="1">
      <c r="A85" s="358"/>
      <c r="B85" s="1985"/>
      <c r="C85" s="361"/>
      <c r="D85" s="538"/>
      <c r="E85" s="537"/>
      <c r="F85" s="538"/>
      <c r="G85" s="538"/>
      <c r="H85" s="538"/>
    </row>
    <row r="86" spans="1:8" s="522" customFormat="1">
      <c r="A86" s="358"/>
      <c r="B86" s="480"/>
      <c r="C86" s="393"/>
      <c r="D86" s="538"/>
      <c r="E86" s="538"/>
      <c r="F86" s="538"/>
      <c r="G86" s="538"/>
      <c r="H86" s="538"/>
    </row>
    <row r="87" spans="1:8" s="522" customFormat="1">
      <c r="A87" s="1066"/>
      <c r="B87" s="1067"/>
      <c r="C87" s="1068"/>
      <c r="D87" s="567"/>
      <c r="E87" s="567"/>
      <c r="F87" s="542"/>
      <c r="G87" s="567"/>
      <c r="H87" s="567"/>
    </row>
    <row r="88" spans="1:8" s="522" customFormat="1">
      <c r="A88" s="1069"/>
      <c r="B88" s="1070"/>
      <c r="C88" s="1071"/>
      <c r="D88" s="567"/>
      <c r="E88" s="567"/>
      <c r="F88" s="567"/>
      <c r="G88" s="567"/>
      <c r="H88" s="567"/>
    </row>
    <row r="89" spans="1:8" s="522" customFormat="1" ht="9.9" customHeight="1">
      <c r="A89" s="1059"/>
      <c r="B89" s="491"/>
      <c r="C89" s="1061"/>
      <c r="D89" s="565"/>
      <c r="E89" s="565"/>
      <c r="F89" s="546"/>
      <c r="G89" s="565"/>
      <c r="H89" s="565"/>
    </row>
    <row r="90" spans="1:8" s="522" customFormat="1">
      <c r="A90" s="1057"/>
      <c r="B90" s="373"/>
      <c r="C90" s="1058"/>
      <c r="D90" s="728"/>
      <c r="E90" s="728"/>
      <c r="F90" s="728"/>
      <c r="G90" s="728"/>
      <c r="H90" s="728"/>
    </row>
    <row r="91" spans="1:8" s="522" customFormat="1">
      <c r="A91" s="348"/>
      <c r="B91" s="1989"/>
      <c r="C91" s="1990"/>
      <c r="D91" s="728"/>
      <c r="E91" s="728"/>
      <c r="F91" s="728"/>
      <c r="G91" s="728"/>
      <c r="H91" s="728"/>
    </row>
    <row r="92" spans="1:8" s="522" customFormat="1">
      <c r="A92" s="1057"/>
      <c r="B92" s="1991"/>
      <c r="C92" s="1162"/>
      <c r="D92" s="728"/>
      <c r="E92" s="728"/>
      <c r="F92" s="728"/>
      <c r="G92" s="728"/>
      <c r="H92" s="728"/>
    </row>
    <row r="93" spans="1:8" s="522" customFormat="1">
      <c r="A93" s="1057"/>
      <c r="B93" s="1064"/>
      <c r="C93" s="1058"/>
      <c r="D93" s="728"/>
      <c r="E93" s="728"/>
      <c r="F93" s="728"/>
      <c r="G93" s="728"/>
      <c r="H93" s="728"/>
    </row>
    <row r="94" spans="1:8" s="522" customFormat="1">
      <c r="A94" s="1057"/>
      <c r="B94" s="373"/>
      <c r="C94" s="1063"/>
      <c r="D94" s="728"/>
      <c r="E94" s="728"/>
      <c r="F94" s="728"/>
      <c r="G94" s="728"/>
      <c r="H94" s="728"/>
    </row>
    <row r="95" spans="1:8" s="522" customFormat="1">
      <c r="A95" s="1057"/>
      <c r="B95" s="363"/>
      <c r="C95" s="361"/>
      <c r="D95" s="544"/>
      <c r="E95" s="544"/>
      <c r="F95" s="543"/>
      <c r="G95" s="544"/>
      <c r="H95" s="544"/>
    </row>
    <row r="96" spans="1:8" s="522" customFormat="1">
      <c r="A96" s="1057"/>
      <c r="B96" s="373"/>
      <c r="C96" s="1062"/>
      <c r="D96" s="545"/>
      <c r="E96" s="545"/>
      <c r="F96" s="542"/>
      <c r="G96" s="545"/>
      <c r="H96" s="545"/>
    </row>
    <row r="97" spans="1:8" s="522" customFormat="1" ht="9.9" customHeight="1">
      <c r="A97" s="1059"/>
      <c r="B97" s="363"/>
      <c r="C97" s="361"/>
      <c r="D97" s="592"/>
      <c r="E97" s="592"/>
      <c r="F97" s="592"/>
      <c r="G97" s="592"/>
      <c r="H97" s="592"/>
    </row>
    <row r="98" spans="1:8" s="522" customFormat="1">
      <c r="A98" s="1059"/>
      <c r="B98" s="605"/>
      <c r="C98" s="505"/>
      <c r="D98" s="592"/>
      <c r="E98" s="592"/>
      <c r="F98" s="592"/>
      <c r="G98" s="592"/>
      <c r="H98" s="592"/>
    </row>
    <row r="99" spans="1:8" s="522" customFormat="1">
      <c r="A99" s="1059"/>
      <c r="B99" s="363"/>
      <c r="C99" s="361"/>
      <c r="D99" s="539"/>
      <c r="E99" s="539"/>
      <c r="F99" s="546"/>
      <c r="G99" s="539"/>
      <c r="H99" s="539"/>
    </row>
    <row r="100" spans="1:8" s="522" customFormat="1">
      <c r="A100" s="1059"/>
      <c r="B100" s="363"/>
      <c r="C100" s="361"/>
      <c r="D100" s="539"/>
      <c r="E100" s="539"/>
      <c r="F100" s="539"/>
      <c r="G100" s="539"/>
      <c r="H100" s="539"/>
    </row>
    <row r="101" spans="1:8" s="522" customFormat="1">
      <c r="A101" s="1486"/>
      <c r="B101" s="605"/>
      <c r="C101" s="505"/>
      <c r="D101" s="545"/>
      <c r="E101" s="545"/>
      <c r="F101" s="542"/>
      <c r="G101" s="545"/>
      <c r="H101" s="545"/>
    </row>
    <row r="102" spans="1:8" s="522" customFormat="1">
      <c r="A102" s="1059"/>
      <c r="B102" s="480"/>
      <c r="C102" s="1061"/>
      <c r="D102" s="537"/>
      <c r="E102" s="537"/>
      <c r="F102" s="538"/>
      <c r="G102" s="537"/>
      <c r="H102" s="537"/>
    </row>
    <row r="103" spans="1:8" s="522" customFormat="1">
      <c r="A103" s="1059"/>
      <c r="B103" s="1992"/>
      <c r="C103" s="475"/>
      <c r="D103" s="537"/>
      <c r="E103" s="537"/>
      <c r="F103" s="538"/>
      <c r="G103" s="537"/>
      <c r="H103" s="537"/>
    </row>
    <row r="104" spans="1:8" s="522" customFormat="1">
      <c r="A104" s="358"/>
      <c r="B104" s="1993"/>
      <c r="C104" s="476"/>
      <c r="D104" s="545"/>
      <c r="E104" s="545"/>
      <c r="F104" s="542"/>
      <c r="G104" s="545"/>
      <c r="H104" s="545"/>
    </row>
    <row r="105" spans="1:8" s="522" customFormat="1" ht="9.9" customHeight="1">
      <c r="A105" s="358"/>
      <c r="B105" s="1993"/>
      <c r="C105" s="476"/>
      <c r="D105" s="546"/>
      <c r="E105" s="539"/>
      <c r="F105" s="546"/>
      <c r="G105" s="546"/>
      <c r="H105" s="546"/>
    </row>
    <row r="106" spans="1:8" s="522" customFormat="1">
      <c r="A106" s="1994"/>
      <c r="B106" s="1981"/>
      <c r="C106" s="1995"/>
      <c r="D106" s="700"/>
      <c r="E106" s="700"/>
      <c r="F106" s="700"/>
      <c r="G106" s="700"/>
      <c r="H106" s="700"/>
    </row>
    <row r="107" spans="1:8" s="522" customFormat="1">
      <c r="A107" s="1996"/>
      <c r="B107" s="1072"/>
      <c r="C107" s="1997"/>
      <c r="D107" s="700"/>
      <c r="E107" s="700"/>
      <c r="F107" s="700"/>
      <c r="G107" s="700"/>
      <c r="H107" s="700"/>
    </row>
    <row r="108" spans="1:8" s="522" customFormat="1">
      <c r="A108" s="1996"/>
      <c r="B108" s="1998"/>
      <c r="C108" s="1995"/>
      <c r="D108" s="700"/>
      <c r="E108" s="700"/>
      <c r="F108" s="700"/>
      <c r="G108" s="700"/>
      <c r="H108" s="700"/>
    </row>
    <row r="109" spans="1:8" s="522" customFormat="1">
      <c r="A109" s="1996"/>
      <c r="B109" s="1999"/>
      <c r="C109" s="1997"/>
      <c r="D109" s="700"/>
      <c r="E109" s="700"/>
      <c r="F109" s="700"/>
      <c r="G109" s="700"/>
      <c r="H109" s="700"/>
    </row>
    <row r="110" spans="1:8" s="522" customFormat="1">
      <c r="A110" s="1999"/>
      <c r="B110" s="1999"/>
      <c r="C110" s="1997"/>
      <c r="D110" s="553"/>
      <c r="E110" s="551"/>
      <c r="F110" s="551"/>
      <c r="G110" s="553"/>
      <c r="H110" s="553"/>
    </row>
    <row r="111" spans="1:8" s="522" customFormat="1">
      <c r="A111" s="1996"/>
      <c r="B111" s="1998"/>
      <c r="C111" s="1995"/>
      <c r="D111" s="564"/>
      <c r="E111" s="555"/>
      <c r="F111" s="555"/>
      <c r="G111" s="564"/>
      <c r="H111" s="564"/>
    </row>
    <row r="112" spans="1:8" s="522" customFormat="1">
      <c r="A112" s="1996"/>
      <c r="B112" s="1072"/>
      <c r="C112" s="1997"/>
      <c r="D112" s="564"/>
      <c r="E112" s="555"/>
      <c r="F112" s="555"/>
      <c r="G112" s="564"/>
      <c r="H112" s="564"/>
    </row>
    <row r="113" spans="1:13" s="522" customFormat="1">
      <c r="A113" s="1996"/>
      <c r="B113" s="1981"/>
      <c r="C113" s="1995"/>
      <c r="D113" s="564"/>
      <c r="E113" s="555"/>
      <c r="F113" s="555"/>
      <c r="G113" s="564"/>
      <c r="H113" s="564"/>
    </row>
    <row r="114" spans="1:13">
      <c r="F114" s="562"/>
      <c r="G114" s="562"/>
      <c r="H114" s="562"/>
      <c r="M114" s="559"/>
    </row>
    <row r="115" spans="1:13">
      <c r="F115" s="562"/>
      <c r="G115" s="562"/>
      <c r="H115" s="562"/>
      <c r="M115" s="559"/>
    </row>
    <row r="116" spans="1:13">
      <c r="F116" s="562"/>
      <c r="G116" s="562"/>
      <c r="H116" s="562"/>
      <c r="M116" s="559"/>
    </row>
    <row r="117" spans="1:13">
      <c r="F117" s="562"/>
      <c r="G117" s="562"/>
      <c r="H117" s="562"/>
      <c r="M117" s="559"/>
    </row>
    <row r="118" spans="1:13">
      <c r="F118" s="562"/>
      <c r="G118" s="562"/>
      <c r="H118" s="562"/>
      <c r="M118" s="559"/>
    </row>
    <row r="119" spans="1:13">
      <c r="F119" s="562"/>
      <c r="G119" s="562"/>
      <c r="H119" s="562"/>
      <c r="M119" s="559"/>
    </row>
    <row r="120" spans="1:13">
      <c r="F120" s="562"/>
      <c r="G120" s="562"/>
      <c r="H120" s="562"/>
      <c r="M120" s="559"/>
    </row>
  </sheetData>
  <mergeCells count="4">
    <mergeCell ref="A1:G1"/>
    <mergeCell ref="A2:G2"/>
    <mergeCell ref="A3:G3"/>
    <mergeCell ref="A33:G33"/>
  </mergeCells>
  <printOptions horizontalCentered="1"/>
  <pageMargins left="0.74803149606299213" right="0.39370078740157483" top="0.74803149606299213" bottom="4.1338582677165361" header="0.51181102362204722" footer="3.5433070866141736"/>
  <pageSetup paperSize="9" scale="95" firstPageNumber="69" fitToHeight="0" orientation="portrait" blackAndWhite="1" useFirstPageNumber="1" r:id="rId1"/>
  <headerFooter alignWithMargins="0">
    <oddHeader xml:space="preserve">&amp;C   </oddHeader>
    <oddFooter>&amp;C&amp;"Times New Roman,Bold"   &amp;P</oddFooter>
  </headerFooter>
</worksheet>
</file>

<file path=xl/worksheets/sheet4.xml><?xml version="1.0" encoding="utf-8"?>
<worksheet xmlns="http://schemas.openxmlformats.org/spreadsheetml/2006/main" xmlns:r="http://schemas.openxmlformats.org/officeDocument/2006/relationships">
  <sheetPr syncVertical="1" syncRef="A1" transitionEvaluation="1" codeName="Sheet7">
    <tabColor rgb="FFFFFF00"/>
  </sheetPr>
  <dimension ref="A1:M88"/>
  <sheetViews>
    <sheetView view="pageBreakPreview" zoomScaleNormal="105" zoomScaleSheetLayoutView="100" workbookViewId="0">
      <selection activeCell="E14" sqref="A14:XFD14"/>
    </sheetView>
  </sheetViews>
  <sheetFormatPr defaultColWidth="9.109375" defaultRowHeight="13.2"/>
  <cols>
    <col min="1" max="1" width="6.44140625" style="156" customWidth="1"/>
    <col min="2" max="2" width="7.5546875" style="157" customWidth="1"/>
    <col min="3" max="3" width="34.5546875" style="254" customWidth="1"/>
    <col min="4" max="4" width="8.44140625" style="254" customWidth="1"/>
    <col min="5" max="7" width="10.6640625" style="254" customWidth="1"/>
    <col min="8" max="8" width="4.33203125" style="254" customWidth="1"/>
    <col min="9" max="13" width="9.109375" style="160"/>
    <col min="14" max="16384" width="9.109375" style="254"/>
  </cols>
  <sheetData>
    <row r="1" spans="1:13" ht="12.6" customHeight="1">
      <c r="A1" s="2171" t="s">
        <v>171</v>
      </c>
      <c r="B1" s="2171"/>
      <c r="C1" s="2171"/>
      <c r="D1" s="2171"/>
      <c r="E1" s="2171"/>
      <c r="F1" s="2171"/>
      <c r="G1" s="2171"/>
      <c r="H1" s="1214"/>
      <c r="M1" s="254"/>
    </row>
    <row r="2" spans="1:13" ht="11.4" customHeight="1">
      <c r="A2" s="2171" t="s">
        <v>326</v>
      </c>
      <c r="B2" s="2171"/>
      <c r="C2" s="2171"/>
      <c r="D2" s="2171"/>
      <c r="E2" s="2171"/>
      <c r="F2" s="2171"/>
      <c r="G2" s="2171"/>
      <c r="H2" s="1214"/>
      <c r="M2" s="254"/>
    </row>
    <row r="3" spans="1:13">
      <c r="A3" s="2173" t="s">
        <v>707</v>
      </c>
      <c r="B3" s="2173"/>
      <c r="C3" s="2173"/>
      <c r="D3" s="2173"/>
      <c r="E3" s="2173"/>
      <c r="F3" s="2173"/>
      <c r="G3" s="2173"/>
      <c r="H3" s="1211"/>
    </row>
    <row r="4" spans="1:13" ht="9" customHeight="1">
      <c r="A4" s="37"/>
      <c r="B4" s="2174"/>
      <c r="C4" s="2174"/>
      <c r="D4" s="2174"/>
      <c r="E4" s="2174"/>
      <c r="F4" s="2174"/>
      <c r="G4" s="2174"/>
      <c r="H4" s="1212"/>
    </row>
    <row r="5" spans="1:13">
      <c r="A5" s="37"/>
      <c r="B5" s="33"/>
      <c r="C5" s="33"/>
      <c r="D5" s="39"/>
      <c r="E5" s="40" t="s">
        <v>28</v>
      </c>
      <c r="F5" s="40" t="s">
        <v>29</v>
      </c>
      <c r="G5" s="40" t="s">
        <v>167</v>
      </c>
      <c r="H5" s="36"/>
    </row>
    <row r="6" spans="1:13">
      <c r="A6" s="37"/>
      <c r="B6" s="45" t="s">
        <v>30</v>
      </c>
      <c r="C6" s="33" t="s">
        <v>31</v>
      </c>
      <c r="D6" s="42" t="s">
        <v>91</v>
      </c>
      <c r="E6" s="35">
        <v>333025</v>
      </c>
      <c r="F6" s="35">
        <v>434658</v>
      </c>
      <c r="G6" s="35">
        <f>SUM(E6:F6)</f>
        <v>767683</v>
      </c>
      <c r="H6" s="35"/>
    </row>
    <row r="7" spans="1:13">
      <c r="A7" s="37"/>
      <c r="B7" s="41" t="s">
        <v>32</v>
      </c>
      <c r="C7" s="43" t="s">
        <v>33</v>
      </c>
      <c r="D7" s="44"/>
      <c r="E7" s="36"/>
      <c r="F7" s="36"/>
      <c r="G7" s="36"/>
      <c r="H7" s="36"/>
    </row>
    <row r="8" spans="1:13">
      <c r="A8" s="37"/>
      <c r="B8" s="41"/>
      <c r="C8" s="43" t="s">
        <v>163</v>
      </c>
      <c r="D8" s="44" t="s">
        <v>91</v>
      </c>
      <c r="E8" s="651">
        <f>G27</f>
        <v>4000</v>
      </c>
      <c r="F8" s="625">
        <f>G55</f>
        <v>12207</v>
      </c>
      <c r="G8" s="1578">
        <f>SUM(E8:F8)</f>
        <v>16207</v>
      </c>
      <c r="H8" s="36"/>
    </row>
    <row r="9" spans="1:13" ht="18.75" customHeight="1">
      <c r="A9" s="37"/>
      <c r="B9" s="45" t="s">
        <v>90</v>
      </c>
      <c r="C9" s="33" t="s">
        <v>47</v>
      </c>
      <c r="D9" s="46" t="s">
        <v>91</v>
      </c>
      <c r="E9" s="47">
        <f>SUM(E6:E8)</f>
        <v>337025</v>
      </c>
      <c r="F9" s="47">
        <f>SUM(F6:F8)</f>
        <v>446865</v>
      </c>
      <c r="G9" s="47">
        <f>SUM(E9:F9)</f>
        <v>783890</v>
      </c>
      <c r="H9" s="35"/>
    </row>
    <row r="10" spans="1:13" ht="7.2" customHeight="1">
      <c r="A10" s="37"/>
      <c r="B10" s="41"/>
      <c r="C10" s="33"/>
      <c r="D10" s="34"/>
      <c r="E10" s="34"/>
      <c r="F10" s="42"/>
      <c r="G10" s="34"/>
      <c r="H10" s="34"/>
    </row>
    <row r="11" spans="1:13">
      <c r="A11" s="37"/>
      <c r="B11" s="45" t="s">
        <v>48</v>
      </c>
      <c r="C11" s="33" t="s">
        <v>49</v>
      </c>
      <c r="D11" s="33"/>
      <c r="E11" s="33"/>
      <c r="F11" s="48"/>
      <c r="G11" s="33"/>
      <c r="H11" s="33"/>
    </row>
    <row r="12" spans="1:13" s="1" customFormat="1">
      <c r="A12" s="156"/>
      <c r="B12" s="157"/>
      <c r="C12" s="155"/>
      <c r="D12" s="155"/>
      <c r="E12" s="155"/>
      <c r="F12" s="155"/>
      <c r="G12" s="155"/>
      <c r="H12" s="155"/>
    </row>
    <row r="13" spans="1:13" s="1" customFormat="1" ht="13.95" customHeight="1" thickBot="1">
      <c r="A13" s="49"/>
      <c r="B13" s="2169" t="s">
        <v>155</v>
      </c>
      <c r="C13" s="2169"/>
      <c r="D13" s="2169"/>
      <c r="E13" s="2169"/>
      <c r="F13" s="2169"/>
      <c r="G13" s="2169"/>
      <c r="H13" s="636"/>
    </row>
    <row r="14" spans="1:13" s="1" customFormat="1" ht="14.4" thickTop="1" thickBot="1">
      <c r="A14" s="49"/>
      <c r="B14" s="282"/>
      <c r="C14" s="282" t="s">
        <v>50</v>
      </c>
      <c r="D14" s="282"/>
      <c r="E14" s="282"/>
      <c r="F14" s="282"/>
      <c r="G14" s="50" t="s">
        <v>167</v>
      </c>
      <c r="H14" s="36"/>
    </row>
    <row r="15" spans="1:13" s="1" customFormat="1" ht="13.8" thickTop="1">
      <c r="A15" s="35"/>
      <c r="B15" s="157"/>
      <c r="C15" s="1642" t="s">
        <v>94</v>
      </c>
      <c r="D15" s="44"/>
      <c r="E15" s="44"/>
      <c r="F15" s="44"/>
      <c r="G15" s="36"/>
      <c r="H15" s="36"/>
    </row>
    <row r="16" spans="1:13" s="1" customFormat="1">
      <c r="A16" s="35"/>
      <c r="B16" s="162">
        <v>2059</v>
      </c>
      <c r="C16" s="163" t="s">
        <v>181</v>
      </c>
      <c r="D16" s="44"/>
      <c r="E16" s="44"/>
      <c r="F16" s="44"/>
      <c r="G16" s="36"/>
      <c r="H16" s="36"/>
    </row>
    <row r="17" spans="1:13" s="1" customFormat="1">
      <c r="A17" s="35"/>
      <c r="B17" s="255">
        <v>1</v>
      </c>
      <c r="C17" s="164" t="s">
        <v>259</v>
      </c>
      <c r="D17" s="44"/>
      <c r="E17" s="44"/>
      <c r="F17" s="44"/>
      <c r="G17" s="36"/>
      <c r="H17" s="36"/>
    </row>
    <row r="18" spans="1:13" s="1" customFormat="1">
      <c r="A18" s="35"/>
      <c r="B18" s="256">
        <v>1.0529999999999999</v>
      </c>
      <c r="C18" s="165" t="s">
        <v>172</v>
      </c>
      <c r="D18" s="44"/>
      <c r="E18" s="44"/>
      <c r="F18" s="44"/>
      <c r="G18" s="36"/>
      <c r="H18" s="36"/>
    </row>
    <row r="19" spans="1:13" s="1" customFormat="1">
      <c r="A19" s="35"/>
      <c r="B19" s="1643">
        <v>61</v>
      </c>
      <c r="C19" s="1559" t="s">
        <v>414</v>
      </c>
      <c r="D19" s="44"/>
      <c r="E19" s="44"/>
      <c r="F19" s="44"/>
      <c r="G19" s="36"/>
      <c r="H19" s="36"/>
    </row>
    <row r="20" spans="1:13" s="1" customFormat="1" ht="26.4">
      <c r="A20" s="35"/>
      <c r="B20" s="1643">
        <v>71</v>
      </c>
      <c r="C20" s="1559" t="s">
        <v>932</v>
      </c>
      <c r="D20" s="44"/>
      <c r="E20" s="44"/>
      <c r="F20" s="44"/>
      <c r="G20" s="36"/>
      <c r="H20" s="36"/>
    </row>
    <row r="21" spans="1:13" s="1" customFormat="1">
      <c r="A21" s="35"/>
      <c r="B21" s="1643" t="s">
        <v>933</v>
      </c>
      <c r="C21" s="1559" t="s">
        <v>178</v>
      </c>
      <c r="D21" s="1321"/>
      <c r="E21" s="1321">
        <v>4000</v>
      </c>
      <c r="F21" s="1321"/>
      <c r="G21" s="1321">
        <f>SUM(E21:F21)</f>
        <v>4000</v>
      </c>
      <c r="H21" s="35" t="s">
        <v>330</v>
      </c>
    </row>
    <row r="22" spans="1:13" s="1" customFormat="1" ht="26.4">
      <c r="A22" s="2009" t="s">
        <v>90</v>
      </c>
      <c r="B22" s="1643">
        <v>71</v>
      </c>
      <c r="C22" s="1559" t="s">
        <v>932</v>
      </c>
      <c r="D22" s="1321"/>
      <c r="E22" s="1321">
        <f t="shared" ref="E22:E27" si="0">E21</f>
        <v>4000</v>
      </c>
      <c r="F22" s="1457">
        <f t="shared" ref="F22:G27" si="1">F21</f>
        <v>0</v>
      </c>
      <c r="G22" s="1321">
        <f t="shared" si="1"/>
        <v>4000</v>
      </c>
      <c r="H22" s="36"/>
    </row>
    <row r="23" spans="1:13" s="1" customFormat="1">
      <c r="A23" s="35" t="s">
        <v>90</v>
      </c>
      <c r="B23" s="1643">
        <v>61</v>
      </c>
      <c r="C23" s="1559" t="s">
        <v>414</v>
      </c>
      <c r="D23" s="47"/>
      <c r="E23" s="47">
        <f t="shared" si="0"/>
        <v>4000</v>
      </c>
      <c r="F23" s="1369">
        <f t="shared" si="1"/>
        <v>0</v>
      </c>
      <c r="G23" s="47">
        <f t="shared" si="1"/>
        <v>4000</v>
      </c>
      <c r="H23" s="36"/>
    </row>
    <row r="24" spans="1:13" s="1" customFormat="1">
      <c r="A24" s="35" t="s">
        <v>90</v>
      </c>
      <c r="B24" s="256">
        <v>1.0529999999999999</v>
      </c>
      <c r="C24" s="165" t="s">
        <v>172</v>
      </c>
      <c r="D24" s="1321"/>
      <c r="E24" s="1321">
        <f t="shared" si="0"/>
        <v>4000</v>
      </c>
      <c r="F24" s="1457">
        <f t="shared" si="1"/>
        <v>0</v>
      </c>
      <c r="G24" s="1321">
        <f t="shared" si="1"/>
        <v>4000</v>
      </c>
      <c r="H24" s="36"/>
    </row>
    <row r="25" spans="1:13" s="1" customFormat="1">
      <c r="A25" s="35" t="s">
        <v>90</v>
      </c>
      <c r="B25" s="255">
        <v>1</v>
      </c>
      <c r="C25" s="164" t="s">
        <v>259</v>
      </c>
      <c r="D25" s="1321"/>
      <c r="E25" s="1321">
        <f t="shared" si="0"/>
        <v>4000</v>
      </c>
      <c r="F25" s="1457">
        <f t="shared" si="1"/>
        <v>0</v>
      </c>
      <c r="G25" s="1321">
        <f t="shared" si="1"/>
        <v>4000</v>
      </c>
      <c r="H25" s="36"/>
    </row>
    <row r="26" spans="1:13" s="1" customFormat="1">
      <c r="A26" s="35" t="s">
        <v>90</v>
      </c>
      <c r="B26" s="162">
        <v>2059</v>
      </c>
      <c r="C26" s="163" t="s">
        <v>181</v>
      </c>
      <c r="D26" s="1321"/>
      <c r="E26" s="1321">
        <f t="shared" si="0"/>
        <v>4000</v>
      </c>
      <c r="F26" s="1457">
        <f t="shared" si="1"/>
        <v>0</v>
      </c>
      <c r="G26" s="1321">
        <f t="shared" si="1"/>
        <v>4000</v>
      </c>
      <c r="H26" s="36"/>
    </row>
    <row r="27" spans="1:13" s="1" customFormat="1">
      <c r="A27" s="1644" t="s">
        <v>90</v>
      </c>
      <c r="B27" s="1645"/>
      <c r="C27" s="1646" t="s">
        <v>94</v>
      </c>
      <c r="D27" s="47"/>
      <c r="E27" s="47">
        <f t="shared" si="0"/>
        <v>4000</v>
      </c>
      <c r="F27" s="1369">
        <f t="shared" si="1"/>
        <v>0</v>
      </c>
      <c r="G27" s="47">
        <f t="shared" si="1"/>
        <v>4000</v>
      </c>
      <c r="H27" s="36"/>
    </row>
    <row r="28" spans="1:13" s="1" customFormat="1">
      <c r="A28" s="35"/>
      <c r="B28" s="44"/>
      <c r="C28" s="44"/>
      <c r="D28" s="42"/>
      <c r="E28" s="42"/>
      <c r="F28" s="2065"/>
      <c r="G28" s="35"/>
      <c r="H28" s="36"/>
    </row>
    <row r="29" spans="1:13">
      <c r="C29" s="163" t="s">
        <v>36</v>
      </c>
      <c r="D29" s="284"/>
      <c r="E29" s="286"/>
      <c r="F29" s="1836"/>
      <c r="G29" s="171"/>
      <c r="H29" s="285"/>
      <c r="I29" s="254"/>
      <c r="J29" s="254"/>
      <c r="K29" s="254"/>
      <c r="L29" s="254"/>
      <c r="M29" s="254"/>
    </row>
    <row r="30" spans="1:13">
      <c r="A30" s="161" t="s">
        <v>95</v>
      </c>
      <c r="B30" s="162">
        <v>4059</v>
      </c>
      <c r="C30" s="163" t="s">
        <v>262</v>
      </c>
      <c r="D30" s="284"/>
      <c r="E30" s="292"/>
      <c r="F30" s="1826"/>
      <c r="G30" s="172"/>
      <c r="H30" s="284"/>
      <c r="I30" s="254"/>
      <c r="J30" s="254"/>
      <c r="K30" s="254"/>
      <c r="L30" s="254"/>
      <c r="M30" s="254"/>
    </row>
    <row r="31" spans="1:13">
      <c r="A31" s="161"/>
      <c r="B31" s="259">
        <v>1</v>
      </c>
      <c r="C31" s="170" t="s">
        <v>259</v>
      </c>
      <c r="D31" s="284"/>
      <c r="E31" s="292"/>
      <c r="F31" s="1826"/>
      <c r="G31" s="172"/>
      <c r="H31" s="284"/>
      <c r="I31" s="254"/>
      <c r="J31" s="254"/>
      <c r="K31" s="254"/>
      <c r="L31" s="254"/>
      <c r="M31" s="254"/>
    </row>
    <row r="32" spans="1:13">
      <c r="A32" s="161"/>
      <c r="B32" s="258">
        <v>1.0509999999999999</v>
      </c>
      <c r="C32" s="169" t="s">
        <v>81</v>
      </c>
      <c r="D32" s="284"/>
      <c r="E32" s="292"/>
      <c r="F32" s="1826"/>
      <c r="G32" s="172"/>
      <c r="H32" s="284"/>
      <c r="I32" s="254"/>
      <c r="J32" s="254"/>
      <c r="K32" s="254"/>
      <c r="L32" s="254"/>
      <c r="M32" s="254"/>
    </row>
    <row r="33" spans="1:13">
      <c r="A33" s="1213"/>
      <c r="B33" s="856">
        <v>3</v>
      </c>
      <c r="C33" s="170" t="s">
        <v>260</v>
      </c>
      <c r="D33" s="284"/>
      <c r="E33" s="286"/>
      <c r="F33" s="1836"/>
      <c r="G33" s="171"/>
      <c r="H33" s="284"/>
      <c r="I33" s="254"/>
      <c r="J33" s="254"/>
      <c r="K33" s="254"/>
      <c r="L33" s="254"/>
      <c r="M33" s="254"/>
    </row>
    <row r="34" spans="1:13">
      <c r="B34" s="157">
        <v>45</v>
      </c>
      <c r="C34" s="166" t="s">
        <v>37</v>
      </c>
      <c r="D34" s="284"/>
      <c r="E34" s="292"/>
      <c r="F34" s="1826"/>
      <c r="G34" s="172"/>
      <c r="H34" s="284"/>
      <c r="I34" s="254"/>
      <c r="J34" s="254"/>
      <c r="K34" s="254"/>
      <c r="L34" s="254"/>
      <c r="M34" s="254"/>
    </row>
    <row r="35" spans="1:13" ht="26.4">
      <c r="A35" s="1213"/>
      <c r="B35" s="168" t="s">
        <v>417</v>
      </c>
      <c r="C35" s="1227" t="s">
        <v>418</v>
      </c>
      <c r="D35" s="1543"/>
      <c r="E35" s="290">
        <f>3166+5541</f>
        <v>8707</v>
      </c>
      <c r="F35" s="1362"/>
      <c r="G35" s="290">
        <f>SUM(E35:F35)</f>
        <v>8707</v>
      </c>
      <c r="H35" s="172" t="s">
        <v>332</v>
      </c>
      <c r="I35" s="254"/>
      <c r="J35" s="254"/>
      <c r="K35" s="254"/>
      <c r="L35" s="254"/>
      <c r="M35" s="254"/>
    </row>
    <row r="36" spans="1:13">
      <c r="A36" s="1213" t="s">
        <v>90</v>
      </c>
      <c r="B36" s="168">
        <v>45</v>
      </c>
      <c r="C36" s="167" t="s">
        <v>37</v>
      </c>
      <c r="D36" s="1543"/>
      <c r="E36" s="290">
        <f>E35</f>
        <v>8707</v>
      </c>
      <c r="F36" s="1362">
        <f t="shared" ref="F36:G37" si="2">F35</f>
        <v>0</v>
      </c>
      <c r="G36" s="290">
        <f t="shared" si="2"/>
        <v>8707</v>
      </c>
      <c r="H36" s="172"/>
      <c r="I36" s="254"/>
      <c r="J36" s="254"/>
      <c r="K36" s="254"/>
      <c r="L36" s="254"/>
      <c r="M36" s="254"/>
    </row>
    <row r="37" spans="1:13">
      <c r="A37" s="853" t="s">
        <v>90</v>
      </c>
      <c r="B37" s="1804">
        <v>3</v>
      </c>
      <c r="C37" s="1805" t="s">
        <v>260</v>
      </c>
      <c r="D37" s="1543"/>
      <c r="E37" s="290">
        <f>E36</f>
        <v>8707</v>
      </c>
      <c r="F37" s="1362">
        <f t="shared" si="2"/>
        <v>0</v>
      </c>
      <c r="G37" s="290">
        <f t="shared" si="2"/>
        <v>8707</v>
      </c>
      <c r="H37" s="172"/>
      <c r="I37" s="254"/>
      <c r="J37" s="254"/>
      <c r="K37" s="254"/>
      <c r="L37" s="254"/>
      <c r="M37" s="254"/>
    </row>
    <row r="38" spans="1:13">
      <c r="A38" s="855"/>
      <c r="B38" s="258"/>
      <c r="C38" s="169"/>
      <c r="D38" s="311"/>
      <c r="E38" s="292"/>
      <c r="F38" s="1826"/>
      <c r="G38" s="172"/>
      <c r="H38" s="171"/>
      <c r="I38" s="254"/>
      <c r="J38" s="254"/>
      <c r="K38" s="254"/>
      <c r="L38" s="254"/>
      <c r="M38" s="254"/>
    </row>
    <row r="39" spans="1:13" ht="26.4">
      <c r="A39" s="855"/>
      <c r="B39" s="168">
        <v>31</v>
      </c>
      <c r="C39" s="167" t="s">
        <v>263</v>
      </c>
      <c r="D39" s="311"/>
      <c r="E39" s="286"/>
      <c r="F39" s="1836"/>
      <c r="G39" s="171"/>
      <c r="H39" s="172"/>
      <c r="I39" s="254"/>
      <c r="J39" s="254"/>
      <c r="K39" s="254"/>
      <c r="L39" s="254"/>
      <c r="M39" s="254"/>
    </row>
    <row r="40" spans="1:13" ht="28.2" customHeight="1">
      <c r="A40" s="855"/>
      <c r="B40" s="168" t="s">
        <v>378</v>
      </c>
      <c r="C40" s="167" t="s">
        <v>706</v>
      </c>
      <c r="D40" s="289"/>
      <c r="E40" s="290">
        <v>3000</v>
      </c>
      <c r="F40" s="1362"/>
      <c r="G40" s="290">
        <f>SUM(E40:F40)</f>
        <v>3000</v>
      </c>
      <c r="H40" s="286" t="s">
        <v>340</v>
      </c>
      <c r="I40" s="254"/>
      <c r="J40" s="254"/>
      <c r="K40" s="254"/>
      <c r="L40" s="254"/>
      <c r="M40" s="254"/>
    </row>
    <row r="41" spans="1:13" ht="26.4">
      <c r="A41" s="855" t="s">
        <v>90</v>
      </c>
      <c r="B41" s="168">
        <v>31</v>
      </c>
      <c r="C41" s="167" t="s">
        <v>263</v>
      </c>
      <c r="D41" s="289"/>
      <c r="E41" s="290">
        <f>E40</f>
        <v>3000</v>
      </c>
      <c r="F41" s="1362"/>
      <c r="G41" s="290">
        <f>SUM(E41:F41)</f>
        <v>3000</v>
      </c>
      <c r="H41" s="284"/>
      <c r="I41" s="254"/>
      <c r="J41" s="254"/>
      <c r="K41" s="254"/>
      <c r="L41" s="254"/>
      <c r="M41" s="254"/>
    </row>
    <row r="42" spans="1:13">
      <c r="A42" s="1213" t="s">
        <v>90</v>
      </c>
      <c r="B42" s="258">
        <v>1.0509999999999999</v>
      </c>
      <c r="C42" s="169" t="s">
        <v>81</v>
      </c>
      <c r="D42" s="289"/>
      <c r="E42" s="290">
        <f>E41+E37</f>
        <v>11707</v>
      </c>
      <c r="F42" s="1362">
        <f t="shared" ref="F42" si="3">F41+F37</f>
        <v>0</v>
      </c>
      <c r="G42" s="290">
        <f>G41+G37</f>
        <v>11707</v>
      </c>
      <c r="H42" s="284"/>
      <c r="I42" s="254"/>
      <c r="J42" s="254"/>
      <c r="K42" s="254"/>
      <c r="L42" s="254"/>
      <c r="M42" s="254"/>
    </row>
    <row r="43" spans="1:13">
      <c r="A43" s="1213" t="s">
        <v>90</v>
      </c>
      <c r="B43" s="259">
        <v>1</v>
      </c>
      <c r="C43" s="170" t="s">
        <v>259</v>
      </c>
      <c r="D43" s="289"/>
      <c r="E43" s="290">
        <f>E42</f>
        <v>11707</v>
      </c>
      <c r="F43" s="1362">
        <f t="shared" ref="F43:G43" si="4">F42</f>
        <v>0</v>
      </c>
      <c r="G43" s="290">
        <f t="shared" si="4"/>
        <v>11707</v>
      </c>
      <c r="H43" s="286"/>
      <c r="I43" s="254"/>
      <c r="J43" s="254"/>
      <c r="K43" s="254"/>
      <c r="L43" s="254"/>
      <c r="M43" s="254"/>
    </row>
    <row r="44" spans="1:13">
      <c r="A44" s="1213"/>
      <c r="B44" s="168"/>
      <c r="C44" s="167"/>
      <c r="D44" s="286"/>
      <c r="E44" s="286"/>
      <c r="F44" s="1836"/>
      <c r="G44" s="171"/>
      <c r="H44" s="284"/>
      <c r="I44" s="254"/>
      <c r="J44" s="254"/>
      <c r="K44" s="254"/>
      <c r="L44" s="254"/>
      <c r="M44" s="254"/>
    </row>
    <row r="45" spans="1:13">
      <c r="A45" s="1213"/>
      <c r="B45" s="168">
        <v>60</v>
      </c>
      <c r="C45" s="166" t="s">
        <v>82</v>
      </c>
      <c r="D45" s="286"/>
      <c r="E45" s="286"/>
      <c r="F45" s="1836"/>
      <c r="G45" s="171"/>
      <c r="H45" s="284"/>
      <c r="I45" s="254"/>
      <c r="J45" s="254"/>
      <c r="K45" s="254"/>
      <c r="L45" s="254"/>
      <c r="M45" s="254"/>
    </row>
    <row r="46" spans="1:13">
      <c r="B46" s="162">
        <v>60.051000000000002</v>
      </c>
      <c r="C46" s="163" t="s">
        <v>81</v>
      </c>
      <c r="D46" s="311"/>
      <c r="E46" s="292"/>
      <c r="F46" s="1826"/>
      <c r="G46" s="172"/>
      <c r="H46" s="172"/>
      <c r="I46" s="254"/>
      <c r="J46" s="254"/>
      <c r="K46" s="254"/>
      <c r="L46" s="254"/>
      <c r="M46" s="254"/>
    </row>
    <row r="47" spans="1:13">
      <c r="B47" s="255">
        <v>3</v>
      </c>
      <c r="C47" s="164" t="s">
        <v>260</v>
      </c>
      <c r="D47" s="311"/>
      <c r="E47" s="292"/>
      <c r="F47" s="1826"/>
      <c r="G47" s="172"/>
      <c r="H47" s="172"/>
      <c r="I47" s="254"/>
      <c r="J47" s="254"/>
      <c r="K47" s="254"/>
      <c r="L47" s="254"/>
      <c r="M47" s="254"/>
    </row>
    <row r="48" spans="1:13">
      <c r="A48" s="1213"/>
      <c r="B48" s="168">
        <v>45</v>
      </c>
      <c r="C48" s="167" t="s">
        <v>37</v>
      </c>
      <c r="D48" s="286"/>
      <c r="E48" s="286"/>
      <c r="F48" s="1836"/>
      <c r="G48" s="171"/>
      <c r="H48" s="284"/>
      <c r="I48" s="254"/>
      <c r="J48" s="254"/>
      <c r="K48" s="254"/>
      <c r="L48" s="254"/>
      <c r="M48" s="254"/>
    </row>
    <row r="49" spans="1:13" ht="14.4" customHeight="1">
      <c r="A49" s="1213"/>
      <c r="B49" s="168" t="s">
        <v>264</v>
      </c>
      <c r="C49" s="167" t="s">
        <v>82</v>
      </c>
      <c r="D49" s="289"/>
      <c r="E49" s="284">
        <v>500</v>
      </c>
      <c r="F49" s="1836"/>
      <c r="G49" s="284">
        <f>SUM(E49:F49)</f>
        <v>500</v>
      </c>
      <c r="H49" s="286" t="s">
        <v>338</v>
      </c>
      <c r="I49" s="254"/>
      <c r="J49" s="254"/>
      <c r="K49" s="254"/>
      <c r="L49" s="254"/>
      <c r="M49" s="254"/>
    </row>
    <row r="50" spans="1:13">
      <c r="A50" s="1213" t="s">
        <v>90</v>
      </c>
      <c r="B50" s="168">
        <v>45</v>
      </c>
      <c r="C50" s="167" t="s">
        <v>37</v>
      </c>
      <c r="D50" s="289"/>
      <c r="E50" s="287">
        <f t="shared" ref="E50:F50" si="5">SUM(E48:E49)</f>
        <v>500</v>
      </c>
      <c r="F50" s="1439">
        <f t="shared" si="5"/>
        <v>0</v>
      </c>
      <c r="G50" s="287">
        <f>SUM(G48:G49)</f>
        <v>500</v>
      </c>
      <c r="H50" s="284"/>
      <c r="I50" s="254"/>
      <c r="J50" s="254"/>
      <c r="K50" s="254"/>
      <c r="L50" s="254"/>
      <c r="M50" s="254"/>
    </row>
    <row r="51" spans="1:13">
      <c r="A51" s="1213" t="s">
        <v>90</v>
      </c>
      <c r="B51" s="260" t="s">
        <v>80</v>
      </c>
      <c r="C51" s="167" t="s">
        <v>260</v>
      </c>
      <c r="D51" s="289"/>
      <c r="E51" s="287">
        <f>E45+E50</f>
        <v>500</v>
      </c>
      <c r="F51" s="1439">
        <f t="shared" ref="F51" si="6">F45+F50</f>
        <v>0</v>
      </c>
      <c r="G51" s="287">
        <f>G45+G50</f>
        <v>500</v>
      </c>
      <c r="H51" s="284"/>
      <c r="I51" s="254"/>
      <c r="J51" s="254"/>
      <c r="K51" s="254"/>
      <c r="L51" s="254"/>
      <c r="M51" s="254"/>
    </row>
    <row r="52" spans="1:13">
      <c r="A52" s="1213" t="s">
        <v>90</v>
      </c>
      <c r="B52" s="173">
        <v>60.051000000000002</v>
      </c>
      <c r="C52" s="174" t="s">
        <v>81</v>
      </c>
      <c r="D52" s="291"/>
      <c r="E52" s="284">
        <f t="shared" ref="E52:G52" si="7">E51</f>
        <v>500</v>
      </c>
      <c r="F52" s="1836">
        <f t="shared" si="7"/>
        <v>0</v>
      </c>
      <c r="G52" s="284">
        <f t="shared" si="7"/>
        <v>500</v>
      </c>
      <c r="H52" s="284"/>
      <c r="I52" s="254"/>
      <c r="J52" s="254"/>
      <c r="K52" s="254"/>
      <c r="L52" s="254"/>
      <c r="M52" s="254"/>
    </row>
    <row r="53" spans="1:13">
      <c r="A53" s="1213" t="s">
        <v>90</v>
      </c>
      <c r="B53" s="168">
        <v>60</v>
      </c>
      <c r="C53" s="167" t="s">
        <v>82</v>
      </c>
      <c r="D53" s="1543"/>
      <c r="E53" s="287">
        <f>E52</f>
        <v>500</v>
      </c>
      <c r="F53" s="1439">
        <f t="shared" ref="F53:G53" si="8">F52</f>
        <v>0</v>
      </c>
      <c r="G53" s="287">
        <f t="shared" si="8"/>
        <v>500</v>
      </c>
      <c r="H53" s="171"/>
      <c r="I53" s="254"/>
      <c r="J53" s="254"/>
      <c r="K53" s="254"/>
      <c r="L53" s="254"/>
      <c r="M53" s="254"/>
    </row>
    <row r="54" spans="1:13">
      <c r="A54" s="853" t="s">
        <v>90</v>
      </c>
      <c r="B54" s="857">
        <v>4059</v>
      </c>
      <c r="C54" s="858" t="s">
        <v>262</v>
      </c>
      <c r="D54" s="1543"/>
      <c r="E54" s="290">
        <f>E53+E43</f>
        <v>12207</v>
      </c>
      <c r="F54" s="1362">
        <f t="shared" ref="F54:G54" si="9">F53+F43</f>
        <v>0</v>
      </c>
      <c r="G54" s="290">
        <f t="shared" si="9"/>
        <v>12207</v>
      </c>
      <c r="H54" s="171"/>
      <c r="I54" s="254"/>
      <c r="J54" s="254"/>
      <c r="K54" s="254"/>
      <c r="L54" s="254"/>
      <c r="M54" s="254"/>
    </row>
    <row r="55" spans="1:13">
      <c r="A55" s="175" t="s">
        <v>90</v>
      </c>
      <c r="B55" s="176"/>
      <c r="C55" s="177" t="s">
        <v>36</v>
      </c>
      <c r="D55" s="1543"/>
      <c r="E55" s="285">
        <f>E54</f>
        <v>12207</v>
      </c>
      <c r="F55" s="1826">
        <f t="shared" ref="F55:G55" si="10">F54</f>
        <v>0</v>
      </c>
      <c r="G55" s="285">
        <f t="shared" si="10"/>
        <v>12207</v>
      </c>
      <c r="H55" s="172"/>
      <c r="I55" s="254"/>
      <c r="J55" s="254"/>
      <c r="K55" s="254"/>
      <c r="L55" s="254"/>
      <c r="M55" s="254"/>
    </row>
    <row r="56" spans="1:13">
      <c r="A56" s="175" t="s">
        <v>90</v>
      </c>
      <c r="B56" s="176"/>
      <c r="C56" s="177" t="s">
        <v>91</v>
      </c>
      <c r="D56" s="1543"/>
      <c r="E56" s="287">
        <f>E55+E27</f>
        <v>16207</v>
      </c>
      <c r="F56" s="1439">
        <f t="shared" ref="F56:G56" si="11">F55+F27</f>
        <v>0</v>
      </c>
      <c r="G56" s="287">
        <f t="shared" si="11"/>
        <v>16207</v>
      </c>
      <c r="H56" s="172"/>
      <c r="I56" s="254"/>
      <c r="J56" s="254"/>
      <c r="K56" s="254"/>
      <c r="L56" s="254"/>
      <c r="M56" s="254"/>
    </row>
    <row r="57" spans="1:13">
      <c r="A57" s="1213"/>
      <c r="B57" s="168"/>
      <c r="C57" s="1228"/>
      <c r="D57" s="311"/>
      <c r="E57" s="815"/>
      <c r="F57" s="815"/>
      <c r="G57" s="158"/>
      <c r="H57" s="171"/>
      <c r="I57" s="254"/>
      <c r="J57" s="254"/>
      <c r="K57" s="254"/>
      <c r="L57" s="254"/>
      <c r="M57" s="254"/>
    </row>
    <row r="58" spans="1:13">
      <c r="A58" s="1541" t="s">
        <v>837</v>
      </c>
      <c r="B58" s="168"/>
      <c r="C58" s="174"/>
      <c r="D58" s="171"/>
      <c r="E58" s="284"/>
      <c r="F58" s="171"/>
      <c r="G58" s="171"/>
      <c r="H58" s="171"/>
    </row>
    <row r="59" spans="1:13" ht="28.2" customHeight="1">
      <c r="A59" s="1647" t="s">
        <v>330</v>
      </c>
      <c r="B59" s="2172" t="s">
        <v>972</v>
      </c>
      <c r="C59" s="2172"/>
      <c r="D59" s="2172"/>
      <c r="E59" s="2172"/>
      <c r="F59" s="2172"/>
      <c r="G59" s="2172"/>
      <c r="H59" s="171"/>
    </row>
    <row r="60" spans="1:13" ht="42" customHeight="1">
      <c r="A60" s="1647" t="s">
        <v>332</v>
      </c>
      <c r="B60" s="2172" t="s">
        <v>1038</v>
      </c>
      <c r="C60" s="2172"/>
      <c r="D60" s="2172"/>
      <c r="E60" s="2172"/>
      <c r="F60" s="2172"/>
      <c r="G60" s="2172"/>
      <c r="H60" s="171"/>
    </row>
    <row r="61" spans="1:13" s="160" customFormat="1">
      <c r="A61" s="1926" t="s">
        <v>340</v>
      </c>
      <c r="B61" s="160" t="s">
        <v>871</v>
      </c>
      <c r="C61" s="1927"/>
      <c r="D61" s="171"/>
      <c r="E61" s="284"/>
      <c r="F61" s="171"/>
      <c r="G61" s="171"/>
      <c r="H61" s="171"/>
    </row>
    <row r="62" spans="1:13">
      <c r="A62" s="1647" t="s">
        <v>338</v>
      </c>
      <c r="B62" s="1541" t="s">
        <v>870</v>
      </c>
      <c r="C62" s="174"/>
      <c r="D62" s="171"/>
      <c r="E62" s="284"/>
      <c r="F62" s="171"/>
      <c r="G62" s="171"/>
      <c r="H62" s="171"/>
    </row>
    <row r="63" spans="1:13">
      <c r="A63" s="1541"/>
      <c r="B63" s="168"/>
      <c r="C63" s="174"/>
      <c r="D63" s="171"/>
      <c r="E63" s="284"/>
      <c r="F63" s="171"/>
      <c r="G63" s="171"/>
      <c r="H63" s="171"/>
    </row>
    <row r="64" spans="1:13">
      <c r="A64" s="1541"/>
      <c r="B64" s="168"/>
      <c r="C64" s="174"/>
      <c r="D64" s="171"/>
      <c r="E64" s="284"/>
      <c r="F64" s="171"/>
      <c r="G64" s="171"/>
      <c r="H64" s="171"/>
    </row>
    <row r="65" spans="1:8">
      <c r="A65" s="168"/>
      <c r="B65" s="168"/>
      <c r="C65" s="312"/>
      <c r="D65" s="257"/>
      <c r="E65" s="257"/>
      <c r="F65" s="171"/>
      <c r="G65" s="257"/>
      <c r="H65" s="257"/>
    </row>
    <row r="66" spans="1:8">
      <c r="A66" s="168"/>
      <c r="B66" s="168"/>
      <c r="C66" s="312"/>
      <c r="D66" s="257"/>
      <c r="E66" s="257"/>
      <c r="F66" s="257"/>
      <c r="G66" s="257"/>
      <c r="H66" s="257"/>
    </row>
    <row r="67" spans="1:8">
      <c r="A67" s="1213"/>
      <c r="B67" s="168"/>
      <c r="C67" s="257"/>
      <c r="D67" s="2126"/>
      <c r="E67" s="623"/>
      <c r="F67" s="2126"/>
      <c r="G67" s="623"/>
      <c r="H67" s="623"/>
    </row>
    <row r="68" spans="1:8">
      <c r="A68" s="1213"/>
      <c r="B68" s="168"/>
      <c r="C68" s="257"/>
      <c r="D68" s="597"/>
      <c r="E68" s="597"/>
      <c r="F68" s="597"/>
      <c r="G68" s="1221"/>
      <c r="H68" s="597"/>
    </row>
    <row r="69" spans="1:8">
      <c r="A69" s="1213"/>
      <c r="B69" s="168"/>
      <c r="C69" s="158"/>
      <c r="D69" s="597"/>
      <c r="E69" s="597"/>
      <c r="F69" s="597"/>
      <c r="G69" s="257"/>
      <c r="H69" s="257"/>
    </row>
    <row r="70" spans="1:8">
      <c r="A70" s="1213"/>
      <c r="B70" s="168"/>
      <c r="C70" s="158"/>
      <c r="D70" s="257"/>
      <c r="E70" s="257"/>
      <c r="F70" s="257"/>
      <c r="G70" s="257"/>
      <c r="H70" s="257"/>
    </row>
    <row r="71" spans="1:8">
      <c r="A71" s="1213"/>
      <c r="B71" s="168"/>
      <c r="C71" s="158"/>
      <c r="D71" s="257"/>
      <c r="E71" s="257"/>
      <c r="F71" s="257"/>
      <c r="G71" s="257"/>
      <c r="H71" s="257"/>
    </row>
    <row r="72" spans="1:8">
      <c r="A72" s="1213"/>
      <c r="B72" s="168"/>
      <c r="C72" s="158"/>
      <c r="D72" s="257"/>
      <c r="E72" s="257"/>
      <c r="F72" s="257"/>
      <c r="G72" s="257"/>
      <c r="H72" s="257"/>
    </row>
    <row r="73" spans="1:8">
      <c r="A73" s="1213"/>
      <c r="B73" s="168"/>
      <c r="C73" s="158"/>
      <c r="D73" s="257"/>
      <c r="E73" s="257"/>
      <c r="F73" s="257"/>
      <c r="G73" s="257"/>
      <c r="H73" s="257"/>
    </row>
    <row r="74" spans="1:8">
      <c r="A74" s="1213"/>
      <c r="B74" s="168"/>
      <c r="C74" s="158"/>
      <c r="D74" s="257"/>
      <c r="E74" s="257"/>
      <c r="F74" s="257"/>
      <c r="G74" s="257"/>
      <c r="H74" s="257"/>
    </row>
    <row r="75" spans="1:8">
      <c r="A75" s="1213"/>
      <c r="B75" s="168"/>
      <c r="C75" s="158"/>
      <c r="D75" s="257"/>
      <c r="E75" s="257"/>
      <c r="F75" s="257"/>
      <c r="G75" s="257"/>
      <c r="H75" s="257"/>
    </row>
    <row r="76" spans="1:8">
      <c r="A76" s="1213"/>
      <c r="B76" s="168"/>
      <c r="C76" s="158"/>
      <c r="D76" s="257"/>
      <c r="E76" s="257"/>
      <c r="F76" s="257"/>
      <c r="G76" s="257"/>
      <c r="H76" s="257"/>
    </row>
    <row r="77" spans="1:8">
      <c r="A77" s="1213"/>
      <c r="B77" s="168"/>
      <c r="C77" s="158"/>
      <c r="D77" s="257"/>
      <c r="E77" s="257"/>
      <c r="F77" s="257"/>
      <c r="G77" s="257"/>
      <c r="H77" s="257"/>
    </row>
    <row r="78" spans="1:8">
      <c r="A78" s="1213"/>
      <c r="B78" s="168"/>
      <c r="C78" s="257"/>
      <c r="D78" s="257"/>
      <c r="E78" s="257"/>
      <c r="F78" s="257"/>
      <c r="G78" s="257"/>
      <c r="H78" s="257"/>
    </row>
    <row r="79" spans="1:8">
      <c r="A79" s="1213"/>
      <c r="B79" s="168"/>
      <c r="C79" s="257"/>
      <c r="D79" s="257"/>
      <c r="E79" s="257"/>
      <c r="F79" s="257"/>
      <c r="G79" s="257"/>
      <c r="H79" s="257"/>
    </row>
    <row r="80" spans="1:8">
      <c r="A80" s="1213"/>
      <c r="B80" s="168"/>
      <c r="C80" s="257"/>
      <c r="D80" s="257"/>
      <c r="E80" s="257"/>
      <c r="F80" s="257"/>
      <c r="G80" s="257"/>
      <c r="H80" s="257"/>
    </row>
    <row r="81" spans="1:8">
      <c r="A81" s="1213"/>
      <c r="B81" s="168"/>
      <c r="C81" s="257"/>
      <c r="D81" s="257"/>
      <c r="E81" s="257"/>
      <c r="F81" s="257"/>
      <c r="G81" s="257"/>
      <c r="H81" s="257"/>
    </row>
    <row r="82" spans="1:8">
      <c r="A82" s="1213"/>
      <c r="B82" s="2170"/>
      <c r="C82" s="2170"/>
      <c r="D82" s="257"/>
      <c r="E82" s="257"/>
      <c r="F82" s="257"/>
      <c r="G82" s="257"/>
      <c r="H82" s="257"/>
    </row>
    <row r="83" spans="1:8">
      <c r="A83" s="1213"/>
      <c r="B83" s="2170"/>
      <c r="C83" s="2170"/>
      <c r="D83" s="257"/>
      <c r="E83" s="257"/>
      <c r="F83" s="257"/>
      <c r="G83" s="257"/>
      <c r="H83" s="257"/>
    </row>
    <row r="84" spans="1:8">
      <c r="A84" s="1213"/>
      <c r="B84" s="2170"/>
      <c r="C84" s="2170"/>
      <c r="D84" s="257"/>
      <c r="E84" s="257"/>
      <c r="F84" s="257"/>
      <c r="G84" s="257"/>
      <c r="H84" s="257"/>
    </row>
    <row r="85" spans="1:8">
      <c r="A85" s="1213"/>
      <c r="B85" s="168"/>
      <c r="C85" s="257"/>
      <c r="D85" s="257"/>
      <c r="E85" s="257"/>
      <c r="F85" s="257"/>
      <c r="G85" s="257"/>
      <c r="H85" s="257"/>
    </row>
    <row r="86" spans="1:8">
      <c r="A86" s="1213"/>
      <c r="B86" s="168"/>
      <c r="C86" s="257"/>
      <c r="D86" s="257"/>
      <c r="E86" s="257"/>
      <c r="F86" s="257"/>
      <c r="G86" s="257"/>
      <c r="H86" s="257"/>
    </row>
    <row r="87" spans="1:8">
      <c r="A87" s="1213"/>
      <c r="B87" s="168"/>
      <c r="C87" s="257"/>
      <c r="D87" s="257"/>
      <c r="E87" s="257"/>
      <c r="F87" s="257"/>
      <c r="G87" s="257"/>
      <c r="H87" s="257"/>
    </row>
    <row r="88" spans="1:8">
      <c r="A88" s="1213"/>
      <c r="B88" s="168"/>
      <c r="C88" s="257"/>
      <c r="D88" s="257"/>
      <c r="E88" s="257"/>
      <c r="F88" s="257"/>
      <c r="G88" s="257"/>
      <c r="H88" s="257"/>
    </row>
  </sheetData>
  <mergeCells count="10">
    <mergeCell ref="B82:C82"/>
    <mergeCell ref="B83:C83"/>
    <mergeCell ref="B84:C84"/>
    <mergeCell ref="A1:G1"/>
    <mergeCell ref="A2:G2"/>
    <mergeCell ref="B60:G60"/>
    <mergeCell ref="B59:G59"/>
    <mergeCell ref="A3:G3"/>
    <mergeCell ref="B4:G4"/>
    <mergeCell ref="B13:G13"/>
  </mergeCells>
  <printOptions horizontalCentered="1"/>
  <pageMargins left="0.78740157480314965" right="0.78740157480314965" top="0.78740157480314965" bottom="4.1338582677165361" header="0.51181102362204722" footer="3.5433070866141736"/>
  <pageSetup paperSize="9" scale="93" firstPageNumber="3" fitToHeight="0" orientation="portrait" blackAndWhite="1" useFirstPageNumber="1" r:id="rId1"/>
  <headerFooter alignWithMargins="0">
    <oddHeader xml:space="preserve">&amp;C   </oddHeader>
    <oddFooter>&amp;C&amp;"Times New Roman,Bold"&amp;P</oddFooter>
  </headerFooter>
  <drawing r:id="rId2"/>
</worksheet>
</file>

<file path=xl/worksheets/sheet5.xml><?xml version="1.0" encoding="utf-8"?>
<worksheet xmlns="http://schemas.openxmlformats.org/spreadsheetml/2006/main" xmlns:r="http://schemas.openxmlformats.org/officeDocument/2006/relationships">
  <sheetPr syncVertical="1" syncRef="A1" transitionEvaluation="1" codeName="Sheet8">
    <tabColor rgb="FFFFFF00"/>
  </sheetPr>
  <dimension ref="A1:W58"/>
  <sheetViews>
    <sheetView view="pageBreakPreview" zoomScaleNormal="115" zoomScaleSheetLayoutView="100" workbookViewId="0">
      <selection activeCell="I1" sqref="I1:R1048576"/>
    </sheetView>
  </sheetViews>
  <sheetFormatPr defaultColWidth="12.33203125" defaultRowHeight="13.2"/>
  <cols>
    <col min="1" max="1" width="6.44140625" style="116" customWidth="1"/>
    <col min="2" max="2" width="7.6640625" style="139" customWidth="1"/>
    <col min="3" max="3" width="31.44140625" style="116" customWidth="1"/>
    <col min="4" max="4" width="7.6640625" style="106" customWidth="1"/>
    <col min="5" max="5" width="9.6640625" style="106" customWidth="1"/>
    <col min="6" max="7" width="9.6640625" style="91" customWidth="1"/>
    <col min="8" max="8" width="3.109375" style="91" customWidth="1"/>
    <col min="9" max="9" width="12.33203125" style="131"/>
    <col min="10" max="11" width="12.33203125" style="91"/>
    <col min="12" max="12" width="12.33203125" style="106"/>
    <col min="13" max="13" width="12.33203125" style="92"/>
    <col min="14" max="17" width="12.33203125" style="91"/>
    <col min="18" max="18" width="12.33203125" style="92"/>
    <col min="19" max="22" width="12.33203125" style="91"/>
    <col min="23" max="23" width="12.33203125" style="92"/>
    <col min="24" max="16384" width="12.33203125" style="91"/>
  </cols>
  <sheetData>
    <row r="1" spans="1:18" ht="13.5" customHeight="1">
      <c r="A1" s="2175" t="s">
        <v>20</v>
      </c>
      <c r="B1" s="2175"/>
      <c r="C1" s="2175"/>
      <c r="D1" s="2175"/>
      <c r="E1" s="2175"/>
      <c r="F1" s="2175"/>
      <c r="G1" s="2175"/>
      <c r="H1" s="1327"/>
    </row>
    <row r="2" spans="1:18" ht="16.2" customHeight="1">
      <c r="A2" s="2176" t="s">
        <v>21</v>
      </c>
      <c r="B2" s="2176"/>
      <c r="C2" s="2176"/>
      <c r="D2" s="2176"/>
      <c r="E2" s="2176"/>
      <c r="F2" s="2176"/>
      <c r="G2" s="2176"/>
      <c r="H2" s="1328"/>
    </row>
    <row r="3" spans="1:18" ht="14.4" customHeight="1">
      <c r="A3" s="2173" t="s">
        <v>712</v>
      </c>
      <c r="B3" s="2173"/>
      <c r="C3" s="2173"/>
      <c r="D3" s="2173"/>
      <c r="E3" s="2173"/>
      <c r="F3" s="2173"/>
      <c r="G3" s="2173"/>
      <c r="H3" s="1325"/>
    </row>
    <row r="4" spans="1:18" ht="13.5" customHeight="1">
      <c r="A4" s="37"/>
      <c r="B4" s="2174"/>
      <c r="C4" s="2174"/>
      <c r="D4" s="2174"/>
      <c r="E4" s="2174"/>
      <c r="F4" s="2174"/>
      <c r="G4" s="2174"/>
      <c r="H4" s="1326"/>
    </row>
    <row r="5" spans="1:18" ht="13.5" customHeight="1">
      <c r="A5" s="37"/>
      <c r="B5" s="33"/>
      <c r="C5" s="33"/>
      <c r="D5" s="39"/>
      <c r="E5" s="40" t="s">
        <v>28</v>
      </c>
      <c r="F5" s="40" t="s">
        <v>29</v>
      </c>
      <c r="G5" s="40" t="s">
        <v>167</v>
      </c>
      <c r="H5" s="36"/>
    </row>
    <row r="6" spans="1:18" ht="13.5" customHeight="1">
      <c r="A6" s="37"/>
      <c r="B6" s="45" t="s">
        <v>30</v>
      </c>
      <c r="C6" s="33" t="s">
        <v>31</v>
      </c>
      <c r="D6" s="42" t="s">
        <v>91</v>
      </c>
      <c r="E6" s="35">
        <v>134841</v>
      </c>
      <c r="F6" s="35">
        <v>267133</v>
      </c>
      <c r="G6" s="35">
        <f>SUM(E6:F6)</f>
        <v>401974</v>
      </c>
      <c r="H6" s="35"/>
    </row>
    <row r="7" spans="1:18" ht="10.199999999999999" customHeight="1">
      <c r="A7" s="37"/>
      <c r="B7" s="45"/>
      <c r="C7" s="33"/>
      <c r="D7" s="42"/>
      <c r="E7" s="35"/>
      <c r="F7" s="35"/>
      <c r="G7" s="35"/>
      <c r="H7" s="35"/>
    </row>
    <row r="8" spans="1:18" ht="13.5" customHeight="1">
      <c r="A8" s="37"/>
      <c r="B8" s="45" t="s">
        <v>32</v>
      </c>
      <c r="C8" s="43" t="s">
        <v>33</v>
      </c>
      <c r="D8" s="44"/>
      <c r="E8" s="36"/>
      <c r="F8" s="36"/>
      <c r="G8" s="36"/>
      <c r="H8" s="36"/>
    </row>
    <row r="9" spans="1:18" ht="13.5" customHeight="1">
      <c r="A9" s="37"/>
      <c r="B9" s="41"/>
      <c r="C9" s="2011" t="s">
        <v>163</v>
      </c>
      <c r="D9" s="44" t="s">
        <v>91</v>
      </c>
      <c r="E9" s="36">
        <f>G24</f>
        <v>4698</v>
      </c>
      <c r="F9" s="625">
        <f>G44</f>
        <v>144600</v>
      </c>
      <c r="G9" s="36">
        <f>SUM(E9:F9)</f>
        <v>149298</v>
      </c>
      <c r="H9" s="36"/>
    </row>
    <row r="10" spans="1:18">
      <c r="A10" s="37"/>
      <c r="B10" s="45" t="s">
        <v>90</v>
      </c>
      <c r="C10" s="33" t="s">
        <v>47</v>
      </c>
      <c r="D10" s="46" t="s">
        <v>91</v>
      </c>
      <c r="E10" s="47">
        <f>SUM(E6:E9)</f>
        <v>139539</v>
      </c>
      <c r="F10" s="47">
        <f>SUM(F6:F9)</f>
        <v>411733</v>
      </c>
      <c r="G10" s="47">
        <f>SUM(E10:F10)</f>
        <v>551272</v>
      </c>
      <c r="H10" s="35"/>
    </row>
    <row r="11" spans="1:18">
      <c r="A11" s="37"/>
      <c r="B11" s="41"/>
      <c r="C11" s="33"/>
      <c r="D11" s="34"/>
      <c r="E11" s="34"/>
      <c r="F11" s="42"/>
      <c r="G11" s="34"/>
      <c r="H11" s="34"/>
    </row>
    <row r="12" spans="1:18">
      <c r="A12" s="37"/>
      <c r="B12" s="45" t="s">
        <v>48</v>
      </c>
      <c r="C12" s="33" t="s">
        <v>49</v>
      </c>
      <c r="D12" s="33"/>
      <c r="E12" s="33"/>
      <c r="F12" s="48"/>
      <c r="G12" s="33"/>
      <c r="H12" s="33"/>
    </row>
    <row r="13" spans="1:18" s="1" customFormat="1" ht="11.4" customHeight="1">
      <c r="I13" s="2179"/>
      <c r="J13" s="2179"/>
      <c r="K13" s="2179"/>
      <c r="L13" s="2179"/>
      <c r="M13" s="2179"/>
      <c r="N13" s="2180"/>
      <c r="O13" s="2180"/>
      <c r="P13" s="2180"/>
      <c r="Q13" s="2180"/>
      <c r="R13" s="2180"/>
    </row>
    <row r="14" spans="1:18" s="1" customFormat="1" ht="13.8" thickBot="1">
      <c r="A14" s="49"/>
      <c r="B14" s="2169" t="s">
        <v>155</v>
      </c>
      <c r="C14" s="2169"/>
      <c r="D14" s="2169"/>
      <c r="E14" s="2169"/>
      <c r="F14" s="2169"/>
      <c r="G14" s="2169"/>
      <c r="H14" s="636"/>
      <c r="I14" s="2181"/>
      <c r="J14" s="2181"/>
      <c r="K14" s="2181"/>
      <c r="L14" s="2181"/>
      <c r="M14" s="2181"/>
      <c r="N14" s="2182"/>
      <c r="O14" s="2182"/>
      <c r="P14" s="2182"/>
      <c r="Q14" s="2182"/>
      <c r="R14" s="2182"/>
    </row>
    <row r="15" spans="1:18" s="1" customFormat="1" ht="14.4" thickTop="1" thickBot="1">
      <c r="A15" s="49"/>
      <c r="B15" s="282"/>
      <c r="C15" s="282" t="s">
        <v>50</v>
      </c>
      <c r="D15" s="282"/>
      <c r="E15" s="282"/>
      <c r="F15" s="282"/>
      <c r="G15" s="50" t="s">
        <v>167</v>
      </c>
      <c r="H15" s="36"/>
      <c r="I15" s="119"/>
      <c r="J15" s="119"/>
      <c r="K15" s="119"/>
      <c r="L15" s="119"/>
      <c r="M15" s="120"/>
      <c r="N15" s="121"/>
      <c r="O15" s="121"/>
      <c r="P15" s="121"/>
      <c r="Q15" s="121"/>
      <c r="R15" s="263"/>
    </row>
    <row r="16" spans="1:18" s="1" customFormat="1" ht="13.8" thickTop="1">
      <c r="A16" s="35"/>
      <c r="B16" s="139"/>
      <c r="C16" s="1454" t="s">
        <v>94</v>
      </c>
      <c r="D16" s="44"/>
      <c r="E16" s="44"/>
      <c r="F16" s="44"/>
      <c r="G16" s="36"/>
      <c r="H16" s="36"/>
      <c r="I16" s="178"/>
      <c r="J16" s="178"/>
      <c r="K16" s="178"/>
      <c r="L16" s="178"/>
      <c r="M16" s="1449"/>
      <c r="N16" s="4"/>
      <c r="O16" s="4"/>
      <c r="P16" s="4"/>
      <c r="Q16" s="4"/>
      <c r="R16" s="496"/>
    </row>
    <row r="17" spans="1:23" ht="13.95" customHeight="1">
      <c r="A17" s="105" t="s">
        <v>95</v>
      </c>
      <c r="B17" s="100">
        <v>2205</v>
      </c>
      <c r="C17" s="101" t="s">
        <v>18</v>
      </c>
      <c r="D17" s="181"/>
      <c r="E17" s="865"/>
      <c r="F17" s="2066"/>
      <c r="G17" s="106"/>
      <c r="H17" s="131"/>
      <c r="I17" s="91"/>
      <c r="L17" s="92"/>
      <c r="M17" s="91"/>
      <c r="Q17" s="92"/>
      <c r="R17" s="91"/>
      <c r="W17" s="91"/>
    </row>
    <row r="18" spans="1:23" ht="13.95" customHeight="1">
      <c r="A18" s="105"/>
      <c r="B18" s="132">
        <v>0.10199999999999999</v>
      </c>
      <c r="C18" s="101" t="s">
        <v>127</v>
      </c>
      <c r="D18" s="182"/>
      <c r="E18" s="865"/>
      <c r="F18" s="2066"/>
      <c r="G18" s="104"/>
      <c r="H18" s="131"/>
      <c r="I18" s="91"/>
      <c r="L18" s="92"/>
      <c r="M18" s="91"/>
      <c r="Q18" s="92"/>
      <c r="R18" s="91"/>
      <c r="W18" s="91"/>
    </row>
    <row r="19" spans="1:23" ht="13.95" customHeight="1">
      <c r="A19" s="105"/>
      <c r="B19" s="930">
        <v>60</v>
      </c>
      <c r="C19" s="910" t="s">
        <v>41</v>
      </c>
      <c r="D19" s="285"/>
      <c r="E19" s="326"/>
      <c r="F19" s="1826"/>
      <c r="G19" s="285"/>
      <c r="H19" s="215"/>
      <c r="I19" s="91"/>
      <c r="L19" s="92"/>
      <c r="M19" s="91"/>
      <c r="Q19" s="92"/>
      <c r="R19" s="91"/>
      <c r="W19" s="91"/>
    </row>
    <row r="20" spans="1:23" ht="13.95" customHeight="1">
      <c r="A20" s="105"/>
      <c r="B20" s="129" t="s">
        <v>425</v>
      </c>
      <c r="C20" s="910" t="s">
        <v>158</v>
      </c>
      <c r="D20" s="290"/>
      <c r="E20" s="369">
        <v>4698</v>
      </c>
      <c r="F20" s="1362"/>
      <c r="G20" s="290">
        <f>SUM(E20:F20)</f>
        <v>4698</v>
      </c>
      <c r="H20" s="215" t="s">
        <v>330</v>
      </c>
      <c r="I20" s="91"/>
      <c r="L20" s="92"/>
      <c r="M20" s="91"/>
      <c r="Q20" s="92"/>
      <c r="R20" s="91"/>
      <c r="W20" s="91"/>
    </row>
    <row r="21" spans="1:23">
      <c r="A21" s="105" t="s">
        <v>90</v>
      </c>
      <c r="B21" s="930">
        <v>60</v>
      </c>
      <c r="C21" s="910" t="s">
        <v>41</v>
      </c>
      <c r="D21" s="1333"/>
      <c r="E21" s="933">
        <f>SUM(E20:E20)</f>
        <v>4698</v>
      </c>
      <c r="F21" s="1369">
        <f>SUM(F20:F20)</f>
        <v>0</v>
      </c>
      <c r="G21" s="227">
        <f>SUM(G20:G20)</f>
        <v>4698</v>
      </c>
      <c r="H21" s="131"/>
      <c r="I21" s="91"/>
      <c r="L21" s="92"/>
      <c r="M21" s="91"/>
      <c r="Q21" s="92"/>
      <c r="R21" s="91"/>
      <c r="W21" s="91"/>
    </row>
    <row r="22" spans="1:23">
      <c r="A22" s="105" t="s">
        <v>90</v>
      </c>
      <c r="B22" s="132">
        <v>0.10199999999999999</v>
      </c>
      <c r="C22" s="101" t="s">
        <v>127</v>
      </c>
      <c r="D22" s="1410"/>
      <c r="E22" s="927">
        <f>E21</f>
        <v>4698</v>
      </c>
      <c r="F22" s="2061">
        <f t="shared" ref="F22:G24" si="0">F21</f>
        <v>0</v>
      </c>
      <c r="G22" s="927">
        <f t="shared" si="0"/>
        <v>4698</v>
      </c>
      <c r="H22" s="131"/>
      <c r="I22" s="91"/>
      <c r="L22" s="92"/>
      <c r="M22" s="91"/>
      <c r="Q22" s="92"/>
      <c r="R22" s="91"/>
      <c r="W22" s="91"/>
    </row>
    <row r="23" spans="1:23">
      <c r="A23" s="105" t="s">
        <v>90</v>
      </c>
      <c r="B23" s="100">
        <v>2205</v>
      </c>
      <c r="C23" s="101" t="s">
        <v>18</v>
      </c>
      <c r="D23" s="1410"/>
      <c r="E23" s="927">
        <f>E22</f>
        <v>4698</v>
      </c>
      <c r="F23" s="2061">
        <f t="shared" si="0"/>
        <v>0</v>
      </c>
      <c r="G23" s="927">
        <f t="shared" si="0"/>
        <v>4698</v>
      </c>
      <c r="H23" s="131"/>
      <c r="I23" s="91"/>
      <c r="L23" s="92"/>
      <c r="M23" s="91"/>
      <c r="Q23" s="92"/>
      <c r="R23" s="91"/>
      <c r="W23" s="91"/>
    </row>
    <row r="24" spans="1:23" ht="14.25" customHeight="1">
      <c r="A24" s="1235" t="s">
        <v>90</v>
      </c>
      <c r="B24" s="1236"/>
      <c r="C24" s="1237" t="s">
        <v>94</v>
      </c>
      <c r="D24" s="1334"/>
      <c r="E24" s="287">
        <f>E23</f>
        <v>4698</v>
      </c>
      <c r="F24" s="1439">
        <f t="shared" si="0"/>
        <v>0</v>
      </c>
      <c r="G24" s="287">
        <f t="shared" si="0"/>
        <v>4698</v>
      </c>
      <c r="H24" s="131"/>
      <c r="I24" s="91"/>
      <c r="L24" s="92"/>
      <c r="M24" s="91"/>
      <c r="Q24" s="92"/>
      <c r="R24" s="91"/>
      <c r="W24" s="91"/>
    </row>
    <row r="25" spans="1:23" ht="13.95" customHeight="1">
      <c r="A25" s="105"/>
      <c r="B25" s="93"/>
      <c r="C25" s="101"/>
      <c r="D25" s="182"/>
      <c r="E25" s="865"/>
      <c r="F25" s="2066"/>
      <c r="G25" s="104"/>
      <c r="H25" s="131"/>
      <c r="I25" s="91"/>
      <c r="L25" s="92"/>
      <c r="M25" s="91"/>
      <c r="Q25" s="92"/>
      <c r="R25" s="91"/>
      <c r="W25" s="91"/>
    </row>
    <row r="26" spans="1:23" ht="13.95" customHeight="1">
      <c r="A26" s="105"/>
      <c r="B26" s="93"/>
      <c r="C26" s="186" t="s">
        <v>36</v>
      </c>
      <c r="D26" s="182"/>
      <c r="E26" s="865"/>
      <c r="F26" s="2066"/>
      <c r="G26" s="104"/>
      <c r="H26" s="131"/>
      <c r="I26" s="91"/>
      <c r="L26" s="92"/>
      <c r="M26" s="91"/>
      <c r="Q26" s="92"/>
      <c r="R26" s="91"/>
      <c r="W26" s="91"/>
    </row>
    <row r="27" spans="1:23" ht="26.4">
      <c r="A27" s="105" t="s">
        <v>95</v>
      </c>
      <c r="B27" s="193">
        <v>4202</v>
      </c>
      <c r="C27" s="169" t="s">
        <v>427</v>
      </c>
      <c r="D27" s="159"/>
      <c r="E27" s="815"/>
      <c r="F27" s="2067"/>
      <c r="G27" s="158"/>
      <c r="H27" s="131"/>
      <c r="I27" s="91"/>
      <c r="L27" s="92"/>
      <c r="M27" s="91"/>
      <c r="Q27" s="92"/>
      <c r="R27" s="91"/>
      <c r="W27" s="91"/>
    </row>
    <row r="28" spans="1:23" ht="13.95" customHeight="1">
      <c r="A28" s="194"/>
      <c r="B28" s="195">
        <v>4</v>
      </c>
      <c r="C28" s="170" t="s">
        <v>18</v>
      </c>
      <c r="D28" s="330"/>
      <c r="E28" s="767"/>
      <c r="F28" s="638"/>
      <c r="G28" s="206"/>
      <c r="H28" s="131"/>
      <c r="I28" s="91"/>
      <c r="L28" s="92"/>
      <c r="M28" s="91"/>
      <c r="Q28" s="92"/>
      <c r="R28" s="91"/>
      <c r="W28" s="91"/>
    </row>
    <row r="29" spans="1:23">
      <c r="A29" s="194"/>
      <c r="B29" s="1238">
        <v>4.8</v>
      </c>
      <c r="C29" s="169" t="s">
        <v>42</v>
      </c>
      <c r="D29" s="935"/>
      <c r="E29" s="865"/>
      <c r="F29" s="2066"/>
      <c r="G29" s="187"/>
      <c r="H29" s="131"/>
      <c r="I29" s="91"/>
      <c r="L29" s="92"/>
      <c r="M29" s="91"/>
      <c r="Q29" s="92"/>
      <c r="R29" s="91"/>
      <c r="W29" s="91"/>
    </row>
    <row r="30" spans="1:23" ht="16.2" customHeight="1">
      <c r="A30" s="194"/>
      <c r="B30" s="196">
        <v>60</v>
      </c>
      <c r="C30" s="170" t="s">
        <v>81</v>
      </c>
      <c r="D30" s="327"/>
      <c r="E30" s="187"/>
      <c r="F30" s="2068"/>
      <c r="G30" s="187"/>
      <c r="H30" s="215"/>
      <c r="I30" s="91"/>
      <c r="L30" s="92"/>
      <c r="M30" s="91"/>
      <c r="Q30" s="92"/>
      <c r="R30" s="91"/>
      <c r="W30" s="91"/>
    </row>
    <row r="31" spans="1:23" ht="28.2" customHeight="1">
      <c r="A31" s="196" t="s">
        <v>334</v>
      </c>
      <c r="B31" s="196" t="s">
        <v>425</v>
      </c>
      <c r="C31" s="170" t="s">
        <v>1039</v>
      </c>
      <c r="D31" s="328"/>
      <c r="E31" s="206">
        <v>5000</v>
      </c>
      <c r="F31" s="639"/>
      <c r="G31" s="284">
        <f t="shared" ref="G31:G39" si="1">SUM(E31:F31)</f>
        <v>5000</v>
      </c>
      <c r="H31" s="215"/>
      <c r="I31" s="91"/>
      <c r="L31" s="92"/>
      <c r="M31" s="91"/>
      <c r="Q31" s="92"/>
      <c r="R31" s="91"/>
      <c r="W31" s="91"/>
    </row>
    <row r="32" spans="1:23" ht="26.4" customHeight="1">
      <c r="A32" s="196" t="s">
        <v>334</v>
      </c>
      <c r="B32" s="196" t="s">
        <v>442</v>
      </c>
      <c r="C32" s="170" t="s">
        <v>988</v>
      </c>
      <c r="D32" s="327"/>
      <c r="E32" s="187">
        <v>5000</v>
      </c>
      <c r="F32" s="2068"/>
      <c r="G32" s="284">
        <f t="shared" si="1"/>
        <v>5000</v>
      </c>
      <c r="H32" s="215"/>
      <c r="I32" s="91"/>
      <c r="L32" s="92"/>
      <c r="M32" s="91"/>
      <c r="Q32" s="92"/>
      <c r="R32" s="91"/>
      <c r="W32" s="91"/>
    </row>
    <row r="33" spans="1:23" ht="16.2" customHeight="1">
      <c r="A33" s="196" t="s">
        <v>334</v>
      </c>
      <c r="B33" s="196" t="s">
        <v>585</v>
      </c>
      <c r="C33" s="170" t="s">
        <v>872</v>
      </c>
      <c r="D33" s="327"/>
      <c r="E33" s="187">
        <v>5000</v>
      </c>
      <c r="F33" s="2068"/>
      <c r="G33" s="284">
        <f t="shared" si="1"/>
        <v>5000</v>
      </c>
      <c r="H33" s="215"/>
      <c r="I33" s="91"/>
      <c r="L33" s="92"/>
      <c r="M33" s="91"/>
      <c r="Q33" s="92"/>
      <c r="R33" s="91"/>
      <c r="W33" s="91"/>
    </row>
    <row r="34" spans="1:23" ht="16.2" customHeight="1">
      <c r="A34" s="196" t="s">
        <v>334</v>
      </c>
      <c r="B34" s="196" t="s">
        <v>866</v>
      </c>
      <c r="C34" s="170" t="s">
        <v>867</v>
      </c>
      <c r="D34" s="327"/>
      <c r="E34" s="187">
        <v>2000</v>
      </c>
      <c r="F34" s="2068"/>
      <c r="G34" s="284">
        <f t="shared" si="1"/>
        <v>2000</v>
      </c>
      <c r="H34" s="215"/>
      <c r="I34" s="91"/>
      <c r="L34" s="92"/>
      <c r="M34" s="91"/>
      <c r="Q34" s="92"/>
      <c r="R34" s="91"/>
      <c r="W34" s="91"/>
    </row>
    <row r="35" spans="1:23" ht="16.2" customHeight="1">
      <c r="A35" s="196"/>
      <c r="B35" s="196" t="s">
        <v>873</v>
      </c>
      <c r="C35" s="170" t="s">
        <v>874</v>
      </c>
      <c r="D35" s="327"/>
      <c r="E35" s="187">
        <v>5000</v>
      </c>
      <c r="F35" s="2068"/>
      <c r="G35" s="284">
        <f t="shared" si="1"/>
        <v>5000</v>
      </c>
      <c r="H35" s="215"/>
      <c r="I35" s="91"/>
      <c r="L35" s="92"/>
      <c r="M35" s="91"/>
      <c r="Q35" s="92"/>
      <c r="R35" s="91"/>
      <c r="W35" s="91"/>
    </row>
    <row r="36" spans="1:23" ht="16.2" customHeight="1">
      <c r="A36" s="196"/>
      <c r="B36" s="135" t="s">
        <v>429</v>
      </c>
      <c r="C36" s="170" t="s">
        <v>430</v>
      </c>
      <c r="D36" s="286"/>
      <c r="E36" s="284">
        <v>27600</v>
      </c>
      <c r="F36" s="1836"/>
      <c r="G36" s="284">
        <f t="shared" si="1"/>
        <v>27600</v>
      </c>
      <c r="H36" s="818" t="s">
        <v>332</v>
      </c>
      <c r="I36" s="91"/>
      <c r="L36" s="92"/>
      <c r="M36" s="91"/>
      <c r="Q36" s="92"/>
      <c r="R36" s="91"/>
      <c r="W36" s="91"/>
    </row>
    <row r="37" spans="1:23" s="82" customFormat="1" ht="16.2" customHeight="1">
      <c r="A37" s="1928"/>
      <c r="B37" s="1806" t="s">
        <v>185</v>
      </c>
      <c r="C37" s="1902" t="s">
        <v>431</v>
      </c>
      <c r="D37" s="286"/>
      <c r="E37" s="284">
        <v>65500</v>
      </c>
      <c r="F37" s="1836"/>
      <c r="G37" s="284">
        <f t="shared" si="1"/>
        <v>65500</v>
      </c>
      <c r="H37" s="262" t="s">
        <v>340</v>
      </c>
      <c r="L37" s="188"/>
      <c r="Q37" s="188"/>
    </row>
    <row r="38" spans="1:23" s="82" customFormat="1" ht="16.2" customHeight="1">
      <c r="A38" s="196"/>
      <c r="B38" s="135" t="s">
        <v>432</v>
      </c>
      <c r="C38" s="1913" t="s">
        <v>822</v>
      </c>
      <c r="D38" s="286"/>
      <c r="E38" s="284">
        <v>24500</v>
      </c>
      <c r="F38" s="1836"/>
      <c r="G38" s="284">
        <f t="shared" si="1"/>
        <v>24500</v>
      </c>
      <c r="H38" s="262" t="s">
        <v>340</v>
      </c>
      <c r="L38" s="188"/>
      <c r="Q38" s="188"/>
    </row>
    <row r="39" spans="1:23" s="82" customFormat="1" ht="16.2" customHeight="1">
      <c r="A39" s="196" t="s">
        <v>334</v>
      </c>
      <c r="B39" s="135" t="s">
        <v>879</v>
      </c>
      <c r="C39" s="1763" t="s">
        <v>880</v>
      </c>
      <c r="D39" s="289"/>
      <c r="E39" s="290">
        <v>5000</v>
      </c>
      <c r="F39" s="1362"/>
      <c r="G39" s="290">
        <f t="shared" si="1"/>
        <v>5000</v>
      </c>
      <c r="H39" s="262"/>
      <c r="L39" s="188"/>
      <c r="Q39" s="188"/>
    </row>
    <row r="40" spans="1:23" s="1" customFormat="1" ht="16.2" customHeight="1">
      <c r="A40" s="194" t="s">
        <v>90</v>
      </c>
      <c r="B40" s="196">
        <v>60</v>
      </c>
      <c r="C40" s="170" t="s">
        <v>81</v>
      </c>
      <c r="D40" s="1475"/>
      <c r="E40" s="1540">
        <f>SUM(E31:E39)</f>
        <v>144600</v>
      </c>
      <c r="F40" s="1457">
        <f t="shared" ref="F40" si="2">SUM(F34:F38)</f>
        <v>0</v>
      </c>
      <c r="G40" s="1540">
        <f>SUM(G31:G39)</f>
        <v>144600</v>
      </c>
      <c r="H40" s="36"/>
      <c r="I40" s="178"/>
      <c r="J40" s="178"/>
      <c r="K40" s="178"/>
      <c r="L40" s="178"/>
      <c r="M40" s="1329"/>
      <c r="N40" s="4"/>
      <c r="O40" s="4"/>
      <c r="P40" s="4"/>
      <c r="Q40" s="4"/>
      <c r="R40" s="496"/>
    </row>
    <row r="41" spans="1:23" s="82" customFormat="1">
      <c r="A41" s="194" t="s">
        <v>90</v>
      </c>
      <c r="B41" s="1238">
        <v>4.8</v>
      </c>
      <c r="C41" s="169" t="s">
        <v>42</v>
      </c>
      <c r="D41" s="854"/>
      <c r="E41" s="290">
        <f t="shared" ref="E41:G44" si="3">E40</f>
        <v>144600</v>
      </c>
      <c r="F41" s="1362">
        <f t="shared" ref="F41:G41" si="4">F40</f>
        <v>0</v>
      </c>
      <c r="G41" s="290">
        <f t="shared" si="4"/>
        <v>144600</v>
      </c>
      <c r="H41" s="284"/>
      <c r="M41" s="188"/>
      <c r="R41" s="188"/>
    </row>
    <row r="42" spans="1:23" s="116" customFormat="1">
      <c r="A42" s="194" t="s">
        <v>90</v>
      </c>
      <c r="B42" s="195">
        <v>4</v>
      </c>
      <c r="C42" s="170" t="s">
        <v>18</v>
      </c>
      <c r="D42" s="1476"/>
      <c r="E42" s="1101">
        <f t="shared" si="3"/>
        <v>144600</v>
      </c>
      <c r="F42" s="1491">
        <f t="shared" ref="F42:G42" si="5">F41</f>
        <v>0</v>
      </c>
      <c r="G42" s="1101">
        <f t="shared" si="5"/>
        <v>144600</v>
      </c>
      <c r="H42" s="286"/>
      <c r="I42" s="637"/>
      <c r="L42" s="125"/>
      <c r="M42" s="180"/>
      <c r="R42" s="180"/>
      <c r="W42" s="180"/>
    </row>
    <row r="43" spans="1:23" s="116" customFormat="1" ht="30" customHeight="1">
      <c r="A43" s="142" t="s">
        <v>90</v>
      </c>
      <c r="B43" s="213">
        <v>4202</v>
      </c>
      <c r="C43" s="189" t="s">
        <v>427</v>
      </c>
      <c r="D43" s="1331"/>
      <c r="E43" s="1477">
        <f>E42</f>
        <v>144600</v>
      </c>
      <c r="F43" s="1332">
        <f>F42</f>
        <v>0</v>
      </c>
      <c r="G43" s="1477">
        <f t="shared" si="3"/>
        <v>144600</v>
      </c>
      <c r="H43" s="284"/>
      <c r="I43" s="637"/>
      <c r="L43" s="125"/>
      <c r="M43" s="180"/>
      <c r="R43" s="180"/>
      <c r="W43" s="180"/>
    </row>
    <row r="44" spans="1:23" s="116" customFormat="1" ht="12" customHeight="1">
      <c r="A44" s="192" t="s">
        <v>90</v>
      </c>
      <c r="B44" s="197"/>
      <c r="C44" s="190" t="s">
        <v>36</v>
      </c>
      <c r="D44" s="140"/>
      <c r="E44" s="140">
        <f>E43</f>
        <v>144600</v>
      </c>
      <c r="F44" s="1369">
        <f>F43</f>
        <v>0</v>
      </c>
      <c r="G44" s="227">
        <f t="shared" si="3"/>
        <v>144600</v>
      </c>
      <c r="H44" s="136"/>
      <c r="I44" s="637"/>
      <c r="L44" s="125"/>
      <c r="M44" s="180"/>
      <c r="R44" s="180"/>
      <c r="W44" s="180"/>
    </row>
    <row r="45" spans="1:23">
      <c r="A45" s="192" t="s">
        <v>90</v>
      </c>
      <c r="B45" s="197"/>
      <c r="C45" s="268" t="s">
        <v>91</v>
      </c>
      <c r="D45" s="1187"/>
      <c r="E45" s="227">
        <f>E44+E24</f>
        <v>149298</v>
      </c>
      <c r="F45" s="2069">
        <f>F44+F24</f>
        <v>0</v>
      </c>
      <c r="G45" s="227">
        <f>G44+G24</f>
        <v>149298</v>
      </c>
      <c r="H45" s="623"/>
    </row>
    <row r="46" spans="1:23">
      <c r="A46" s="105"/>
      <c r="B46" s="100"/>
      <c r="C46" s="226"/>
      <c r="D46" s="125"/>
      <c r="E46" s="136"/>
      <c r="F46" s="116"/>
      <c r="G46" s="136"/>
      <c r="H46" s="623"/>
    </row>
    <row r="47" spans="1:23">
      <c r="A47" s="1489" t="s">
        <v>334</v>
      </c>
      <c r="B47" s="1504" t="s">
        <v>796</v>
      </c>
      <c r="D47" s="153"/>
      <c r="E47" s="153"/>
      <c r="F47" s="153"/>
      <c r="G47" s="153"/>
      <c r="H47" s="153"/>
    </row>
    <row r="48" spans="1:23" ht="15.6" customHeight="1">
      <c r="A48" s="2177" t="s">
        <v>333</v>
      </c>
      <c r="B48" s="2177"/>
      <c r="C48" s="2177"/>
      <c r="D48" s="2177"/>
      <c r="E48" s="2177"/>
      <c r="F48" s="2177"/>
      <c r="G48" s="2177"/>
      <c r="H48" s="153"/>
    </row>
    <row r="49" spans="1:8" ht="15.6" customHeight="1">
      <c r="A49" s="580" t="s">
        <v>330</v>
      </c>
      <c r="B49" s="2178" t="s">
        <v>868</v>
      </c>
      <c r="C49" s="2178"/>
      <c r="D49" s="2178"/>
      <c r="E49" s="2178"/>
      <c r="F49" s="2178"/>
      <c r="G49" s="2178"/>
      <c r="H49" s="153"/>
    </row>
    <row r="50" spans="1:8" ht="15.6" customHeight="1">
      <c r="A50" s="1489" t="s">
        <v>332</v>
      </c>
      <c r="B50" s="1504" t="s">
        <v>869</v>
      </c>
      <c r="C50" s="1504"/>
      <c r="D50" s="1504"/>
      <c r="E50" s="1504"/>
      <c r="F50" s="1504"/>
      <c r="G50" s="153"/>
      <c r="H50" s="153"/>
    </row>
    <row r="51" spans="1:8" ht="15.6" customHeight="1">
      <c r="A51" s="1489" t="s">
        <v>340</v>
      </c>
      <c r="B51" s="1504" t="s">
        <v>424</v>
      </c>
      <c r="C51" s="139"/>
      <c r="F51" s="106"/>
      <c r="G51" s="106"/>
      <c r="H51" s="106"/>
    </row>
    <row r="52" spans="1:8">
      <c r="C52" s="139"/>
      <c r="F52" s="106"/>
      <c r="G52" s="106"/>
      <c r="H52" s="106"/>
    </row>
    <row r="53" spans="1:8">
      <c r="C53" s="139"/>
      <c r="D53" s="125"/>
      <c r="E53" s="125"/>
      <c r="F53" s="125"/>
      <c r="G53" s="125"/>
      <c r="H53" s="125"/>
    </row>
    <row r="54" spans="1:8">
      <c r="C54" s="139"/>
      <c r="D54" s="2126"/>
      <c r="E54" s="623"/>
      <c r="F54" s="2126"/>
      <c r="G54" s="623"/>
      <c r="H54" s="125"/>
    </row>
    <row r="55" spans="1:8">
      <c r="C55" s="139"/>
      <c r="D55" s="125"/>
      <c r="E55" s="125"/>
      <c r="F55" s="125"/>
      <c r="G55" s="125"/>
      <c r="H55" s="125"/>
    </row>
    <row r="56" spans="1:8">
      <c r="C56" s="139"/>
      <c r="D56" s="125"/>
      <c r="E56" s="125"/>
      <c r="F56" s="125"/>
      <c r="G56" s="125"/>
      <c r="H56" s="125"/>
    </row>
    <row r="57" spans="1:8">
      <c r="C57" s="139"/>
      <c r="D57" s="125"/>
      <c r="E57" s="125"/>
      <c r="F57" s="125"/>
      <c r="G57" s="125"/>
      <c r="H57" s="125"/>
    </row>
    <row r="58" spans="1:8">
      <c r="C58" s="139"/>
      <c r="D58" s="125"/>
      <c r="E58" s="125"/>
      <c r="F58" s="125"/>
      <c r="G58" s="125"/>
      <c r="H58" s="125"/>
    </row>
  </sheetData>
  <mergeCells count="10">
    <mergeCell ref="A1:G1"/>
    <mergeCell ref="A2:G2"/>
    <mergeCell ref="A48:G48"/>
    <mergeCell ref="B49:G49"/>
    <mergeCell ref="I13:R13"/>
    <mergeCell ref="I14:M14"/>
    <mergeCell ref="N14:R14"/>
    <mergeCell ref="A3:G3"/>
    <mergeCell ref="B4:G4"/>
    <mergeCell ref="B14:G14"/>
  </mergeCells>
  <printOptions horizontalCentered="1"/>
  <pageMargins left="0.78740157480314965" right="0.78740157480314965" top="0.78740157480314965" bottom="4.1338582677165361" header="0.51181102362204722" footer="3.5433070866141736"/>
  <pageSetup paperSize="9" scale="93" firstPageNumber="5" orientation="portrait" blackAndWhite="1" useFirstPageNumber="1" r:id="rId1"/>
  <headerFooter alignWithMargins="0">
    <oddHeader xml:space="preserve">&amp;C   </oddHeader>
    <oddFooter>&amp;C&amp;"Times New Roman,Bold"&amp;P</oddFooter>
  </headerFooter>
  <rowBreaks count="1" manualBreakCount="1">
    <brk id="37" max="9" man="1"/>
  </rowBreaks>
</worksheet>
</file>

<file path=xl/worksheets/sheet6.xml><?xml version="1.0" encoding="utf-8"?>
<worksheet xmlns="http://schemas.openxmlformats.org/spreadsheetml/2006/main" xmlns:r="http://schemas.openxmlformats.org/officeDocument/2006/relationships">
  <sheetPr syncVertical="1" syncRef="B1" transitionEvaluation="1" codeName="Sheet10">
    <tabColor rgb="FFFFFF00"/>
  </sheetPr>
  <dimension ref="A1:O49"/>
  <sheetViews>
    <sheetView view="pageBreakPreview" topLeftCell="B1" zoomScaleNormal="145" zoomScaleSheetLayoutView="100" workbookViewId="0">
      <selection activeCell="B15" sqref="A15:XFD15"/>
    </sheetView>
  </sheetViews>
  <sheetFormatPr defaultColWidth="12.44140625" defaultRowHeight="13.2"/>
  <cols>
    <col min="1" max="2" width="7.6640625" style="335" customWidth="1"/>
    <col min="3" max="3" width="30.6640625" style="335" customWidth="1"/>
    <col min="4" max="6" width="9.6640625" style="335" customWidth="1"/>
    <col min="7" max="8" width="9.6640625" style="335" hidden="1" customWidth="1"/>
    <col min="9" max="9" width="9.6640625" style="335" customWidth="1"/>
    <col min="10" max="10" width="3.109375" style="335" customWidth="1"/>
    <col min="11" max="12" width="12.44140625" style="338"/>
    <col min="13" max="13" width="9.33203125" style="338" customWidth="1"/>
    <col min="14" max="14" width="8" style="338" customWidth="1"/>
    <col min="15" max="15" width="12.44140625" style="336"/>
    <col min="16" max="16384" width="12.44140625" style="335"/>
  </cols>
  <sheetData>
    <row r="1" spans="1:14" ht="13.5" customHeight="1">
      <c r="A1" s="2184" t="s">
        <v>186</v>
      </c>
      <c r="B1" s="2184"/>
      <c r="C1" s="2184"/>
      <c r="D1" s="2184"/>
      <c r="E1" s="2184"/>
      <c r="F1" s="2184"/>
      <c r="G1" s="2184"/>
      <c r="H1" s="2184"/>
      <c r="I1" s="2184"/>
      <c r="J1" s="822"/>
    </row>
    <row r="2" spans="1:14" ht="13.5" customHeight="1">
      <c r="A2" s="2184" t="s">
        <v>187</v>
      </c>
      <c r="B2" s="2184"/>
      <c r="C2" s="2184"/>
      <c r="D2" s="2184"/>
      <c r="E2" s="2184"/>
      <c r="F2" s="2184"/>
      <c r="G2" s="2184"/>
      <c r="H2" s="2184"/>
      <c r="I2" s="2184"/>
      <c r="J2" s="822"/>
    </row>
    <row r="3" spans="1:14" ht="13.5" customHeight="1">
      <c r="A3" s="2173" t="s">
        <v>714</v>
      </c>
      <c r="B3" s="2173"/>
      <c r="C3" s="2173"/>
      <c r="D3" s="2173"/>
      <c r="E3" s="2173"/>
      <c r="F3" s="2173"/>
      <c r="G3" s="2173"/>
      <c r="H3" s="2173"/>
      <c r="I3" s="2173"/>
      <c r="J3" s="820"/>
    </row>
    <row r="4" spans="1:14" ht="13.5" customHeight="1">
      <c r="A4" s="37"/>
      <c r="B4" s="2174"/>
      <c r="C4" s="2174"/>
      <c r="D4" s="2174"/>
      <c r="E4" s="2174"/>
      <c r="F4" s="2174"/>
      <c r="G4" s="2174"/>
      <c r="H4" s="2174"/>
      <c r="I4" s="2174"/>
      <c r="J4" s="821"/>
    </row>
    <row r="5" spans="1:14" ht="13.5" customHeight="1">
      <c r="A5" s="37"/>
      <c r="B5" s="33"/>
      <c r="C5" s="33"/>
      <c r="D5" s="39"/>
      <c r="E5" s="40" t="s">
        <v>28</v>
      </c>
      <c r="F5" s="40" t="s">
        <v>29</v>
      </c>
      <c r="G5" s="40" t="s">
        <v>28</v>
      </c>
      <c r="H5" s="40" t="s">
        <v>29</v>
      </c>
      <c r="I5" s="40" t="s">
        <v>167</v>
      </c>
      <c r="J5" s="36"/>
    </row>
    <row r="6" spans="1:14" ht="13.5" customHeight="1">
      <c r="A6" s="37"/>
      <c r="B6" s="45" t="s">
        <v>30</v>
      </c>
      <c r="C6" s="33" t="s">
        <v>31</v>
      </c>
      <c r="D6" s="42" t="s">
        <v>91</v>
      </c>
      <c r="E6" s="35">
        <v>261955</v>
      </c>
      <c r="F6" s="639">
        <v>0</v>
      </c>
      <c r="G6" s="35">
        <v>261955</v>
      </c>
      <c r="H6" s="639">
        <v>0</v>
      </c>
      <c r="I6" s="35">
        <f>SUM(G6:H6)</f>
        <v>261955</v>
      </c>
      <c r="J6" s="35"/>
    </row>
    <row r="7" spans="1:14" ht="9" customHeight="1">
      <c r="A7" s="37"/>
      <c r="B7" s="45"/>
      <c r="C7" s="33"/>
      <c r="D7" s="42"/>
      <c r="E7" s="35"/>
      <c r="F7" s="639"/>
      <c r="G7" s="35"/>
      <c r="H7" s="639"/>
      <c r="I7" s="35"/>
      <c r="J7" s="35"/>
    </row>
    <row r="8" spans="1:14" ht="13.5" customHeight="1">
      <c r="A8" s="37"/>
      <c r="B8" s="45" t="s">
        <v>32</v>
      </c>
      <c r="C8" s="43" t="s">
        <v>33</v>
      </c>
      <c r="D8" s="44"/>
      <c r="E8" s="36"/>
      <c r="F8" s="640"/>
      <c r="G8" s="36"/>
      <c r="H8" s="640"/>
      <c r="I8" s="36"/>
      <c r="J8" s="36"/>
    </row>
    <row r="9" spans="1:14" ht="13.5" customHeight="1">
      <c r="A9" s="37"/>
      <c r="B9" s="41"/>
      <c r="C9" s="43" t="s">
        <v>163</v>
      </c>
      <c r="D9" s="44" t="s">
        <v>91</v>
      </c>
      <c r="E9" s="36">
        <f>G26</f>
        <v>95000</v>
      </c>
      <c r="F9" s="639">
        <v>0</v>
      </c>
      <c r="G9" s="36">
        <f>I26</f>
        <v>95000</v>
      </c>
      <c r="H9" s="241">
        <v>0</v>
      </c>
      <c r="I9" s="36">
        <f>SUM(G9:H9)</f>
        <v>95000</v>
      </c>
      <c r="J9" s="36"/>
    </row>
    <row r="10" spans="1:14" ht="13.5" customHeight="1">
      <c r="A10" s="37"/>
      <c r="B10" s="45" t="s">
        <v>90</v>
      </c>
      <c r="C10" s="33" t="s">
        <v>47</v>
      </c>
      <c r="D10" s="46" t="s">
        <v>91</v>
      </c>
      <c r="E10" s="47">
        <f>SUM(E6:E9)</f>
        <v>356955</v>
      </c>
      <c r="F10" s="641">
        <f>SUM(F6:F9)</f>
        <v>0</v>
      </c>
      <c r="G10" s="47">
        <f>SUM(G6:G9)</f>
        <v>356955</v>
      </c>
      <c r="H10" s="641">
        <f>SUM(H6:H9)</f>
        <v>0</v>
      </c>
      <c r="I10" s="47">
        <f>SUM(G10:H10)</f>
        <v>356955</v>
      </c>
      <c r="J10" s="35"/>
    </row>
    <row r="11" spans="1:14" ht="13.5" customHeight="1">
      <c r="A11" s="37"/>
      <c r="B11" s="41"/>
      <c r="C11" s="33"/>
      <c r="D11" s="34"/>
      <c r="E11" s="34"/>
      <c r="F11" s="34"/>
      <c r="G11" s="34"/>
      <c r="H11" s="42"/>
      <c r="I11" s="34"/>
      <c r="J11" s="34"/>
    </row>
    <row r="12" spans="1:14" ht="13.5" customHeight="1">
      <c r="A12" s="37"/>
      <c r="B12" s="45" t="s">
        <v>48</v>
      </c>
      <c r="C12" s="33" t="s">
        <v>49</v>
      </c>
      <c r="D12" s="33"/>
      <c r="E12" s="33"/>
      <c r="F12" s="33"/>
      <c r="G12" s="33"/>
      <c r="H12" s="48"/>
      <c r="I12" s="33"/>
      <c r="J12" s="33"/>
    </row>
    <row r="13" spans="1:14" ht="13.5" customHeight="1">
      <c r="A13" s="37"/>
      <c r="B13" s="41"/>
      <c r="C13" s="33"/>
      <c r="D13" s="33"/>
      <c r="E13" s="33"/>
      <c r="F13" s="33"/>
      <c r="G13" s="33"/>
      <c r="H13" s="48"/>
      <c r="I13" s="33"/>
      <c r="J13" s="33"/>
    </row>
    <row r="14" spans="1:14" s="341" customFormat="1" ht="13.8" thickBot="1">
      <c r="A14" s="49"/>
      <c r="B14" s="2169" t="s">
        <v>155</v>
      </c>
      <c r="C14" s="2169"/>
      <c r="D14" s="2169"/>
      <c r="E14" s="2169"/>
      <c r="F14" s="2169"/>
      <c r="G14" s="2169"/>
      <c r="H14" s="2169"/>
      <c r="I14" s="2169"/>
      <c r="J14" s="636"/>
      <c r="K14" s="813"/>
      <c r="L14" s="813"/>
      <c r="M14" s="813"/>
      <c r="N14" s="813"/>
    </row>
    <row r="15" spans="1:14" s="341" customFormat="1" ht="14.4" thickTop="1" thickBot="1">
      <c r="A15" s="49"/>
      <c r="B15" s="282"/>
      <c r="C15" s="282" t="s">
        <v>50</v>
      </c>
      <c r="D15" s="282"/>
      <c r="E15" s="282"/>
      <c r="F15" s="282"/>
      <c r="G15" s="282" t="s">
        <v>92</v>
      </c>
      <c r="H15" s="282" t="s">
        <v>170</v>
      </c>
      <c r="I15" s="50" t="s">
        <v>167</v>
      </c>
      <c r="J15" s="36"/>
      <c r="L15" s="813"/>
      <c r="M15" s="813"/>
      <c r="N15" s="813"/>
    </row>
    <row r="16" spans="1:14" s="91" customFormat="1" ht="15" customHeight="1" thickTop="1">
      <c r="A16" s="862"/>
      <c r="B16" s="1220"/>
      <c r="C16" s="781" t="s">
        <v>94</v>
      </c>
      <c r="D16" s="199"/>
      <c r="E16" s="199"/>
      <c r="F16" s="199"/>
      <c r="G16" s="333"/>
      <c r="H16" s="333"/>
      <c r="I16" s="863"/>
      <c r="J16" s="863"/>
    </row>
    <row r="17" spans="1:14" s="91" customFormat="1" ht="15" customHeight="1">
      <c r="A17" s="96" t="s">
        <v>95</v>
      </c>
      <c r="B17" s="864">
        <v>2250</v>
      </c>
      <c r="C17" s="781" t="s">
        <v>188</v>
      </c>
      <c r="D17" s="181"/>
      <c r="E17" s="181"/>
      <c r="F17" s="181"/>
      <c r="G17" s="865"/>
      <c r="H17" s="865"/>
      <c r="I17" s="106"/>
      <c r="J17" s="106"/>
    </row>
    <row r="18" spans="1:14" s="91" customFormat="1" ht="15" customHeight="1">
      <c r="A18" s="96"/>
      <c r="B18" s="866">
        <v>0.10299999999999999</v>
      </c>
      <c r="C18" s="867" t="s">
        <v>189</v>
      </c>
      <c r="D18" s="181"/>
      <c r="E18" s="181"/>
      <c r="F18" s="181"/>
      <c r="G18" s="865"/>
      <c r="H18" s="865"/>
      <c r="I18" s="106"/>
      <c r="J18" s="106"/>
    </row>
    <row r="19" spans="1:14" s="91" customFormat="1" ht="26.4">
      <c r="A19" s="95"/>
      <c r="B19" s="183">
        <v>60</v>
      </c>
      <c r="C19" s="1374" t="s">
        <v>190</v>
      </c>
      <c r="D19" s="182"/>
      <c r="E19" s="182"/>
      <c r="F19" s="182"/>
      <c r="G19" s="333"/>
      <c r="H19" s="865"/>
      <c r="I19" s="104"/>
      <c r="J19" s="104"/>
    </row>
    <row r="20" spans="1:14" s="91" customFormat="1" ht="15" customHeight="1">
      <c r="A20" s="96"/>
      <c r="B20" s="869">
        <v>71</v>
      </c>
      <c r="C20" s="94" t="s">
        <v>191</v>
      </c>
      <c r="D20" s="285"/>
      <c r="E20" s="285"/>
      <c r="F20" s="285"/>
      <c r="G20" s="285"/>
      <c r="H20" s="301"/>
      <c r="I20" s="284"/>
      <c r="J20" s="284"/>
    </row>
    <row r="21" spans="1:14" s="91" customFormat="1" ht="15" customHeight="1">
      <c r="A21" s="96"/>
      <c r="B21" s="1245" t="s">
        <v>713</v>
      </c>
      <c r="C21" s="94" t="s">
        <v>434</v>
      </c>
      <c r="D21" s="1551"/>
      <c r="E21" s="1551"/>
      <c r="F21" s="1551"/>
      <c r="G21" s="290">
        <f>5000+90000</f>
        <v>95000</v>
      </c>
      <c r="H21" s="289"/>
      <c r="I21" s="1251">
        <f>SUM(G21:H21)</f>
        <v>95000</v>
      </c>
      <c r="J21" s="284"/>
    </row>
    <row r="22" spans="1:14" s="91" customFormat="1" ht="15" customHeight="1">
      <c r="A22" s="96" t="s">
        <v>90</v>
      </c>
      <c r="B22" s="869">
        <v>71</v>
      </c>
      <c r="C22" s="94" t="s">
        <v>191</v>
      </c>
      <c r="D22" s="1551"/>
      <c r="E22" s="1551"/>
      <c r="F22" s="1551"/>
      <c r="G22" s="290">
        <f>G21</f>
        <v>95000</v>
      </c>
      <c r="H22" s="290">
        <f t="shared" ref="H22:I22" si="0">H21</f>
        <v>0</v>
      </c>
      <c r="I22" s="1251">
        <f t="shared" si="0"/>
        <v>95000</v>
      </c>
      <c r="J22" s="284"/>
    </row>
    <row r="23" spans="1:14" s="91" customFormat="1" ht="26.4">
      <c r="A23" s="131" t="s">
        <v>90</v>
      </c>
      <c r="B23" s="1231">
        <v>60</v>
      </c>
      <c r="C23" s="1807" t="s">
        <v>190</v>
      </c>
      <c r="D23" s="290"/>
      <c r="E23" s="290"/>
      <c r="F23" s="290"/>
      <c r="G23" s="290">
        <f>SUM(G21:G21)</f>
        <v>95000</v>
      </c>
      <c r="H23" s="290">
        <f t="shared" ref="H23:I23" si="1">SUM(H21:H21)</f>
        <v>0</v>
      </c>
      <c r="I23" s="854">
        <f t="shared" si="1"/>
        <v>95000</v>
      </c>
      <c r="J23" s="284"/>
    </row>
    <row r="24" spans="1:14" s="91" customFormat="1" ht="15" customHeight="1">
      <c r="A24" s="95" t="s">
        <v>90</v>
      </c>
      <c r="B24" s="870">
        <v>0.10299999999999999</v>
      </c>
      <c r="C24" s="781" t="s">
        <v>189</v>
      </c>
      <c r="D24" s="285"/>
      <c r="E24" s="285"/>
      <c r="F24" s="285"/>
      <c r="G24" s="285">
        <f>G23</f>
        <v>95000</v>
      </c>
      <c r="H24" s="285">
        <f t="shared" ref="H24:I24" si="2">H23</f>
        <v>0</v>
      </c>
      <c r="I24" s="1250">
        <f t="shared" si="2"/>
        <v>95000</v>
      </c>
      <c r="J24" s="285"/>
    </row>
    <row r="25" spans="1:14" s="91" customFormat="1" ht="15" customHeight="1">
      <c r="A25" s="868" t="s">
        <v>90</v>
      </c>
      <c r="B25" s="864">
        <v>2250</v>
      </c>
      <c r="C25" s="867" t="s">
        <v>188</v>
      </c>
      <c r="D25" s="287"/>
      <c r="E25" s="287"/>
      <c r="F25" s="287"/>
      <c r="G25" s="287">
        <f t="shared" ref="G25:G27" si="3">G24</f>
        <v>95000</v>
      </c>
      <c r="H25" s="287">
        <f t="shared" ref="H25:I25" si="4">H24</f>
        <v>0</v>
      </c>
      <c r="I25" s="1230">
        <f t="shared" si="4"/>
        <v>95000</v>
      </c>
      <c r="J25" s="284"/>
    </row>
    <row r="26" spans="1:14" s="341" customFormat="1" ht="15" customHeight="1">
      <c r="A26" s="871" t="s">
        <v>90</v>
      </c>
      <c r="B26" s="872"/>
      <c r="C26" s="873" t="s">
        <v>94</v>
      </c>
      <c r="D26" s="1247"/>
      <c r="E26" s="1247"/>
      <c r="F26" s="1247"/>
      <c r="G26" s="47">
        <f t="shared" si="3"/>
        <v>95000</v>
      </c>
      <c r="H26" s="47">
        <f t="shared" ref="H26:I26" si="5">H25</f>
        <v>0</v>
      </c>
      <c r="I26" s="809">
        <f t="shared" si="5"/>
        <v>95000</v>
      </c>
      <c r="J26" s="35"/>
      <c r="K26" s="813"/>
      <c r="L26" s="813"/>
      <c r="M26" s="813"/>
      <c r="N26" s="813"/>
    </row>
    <row r="27" spans="1:14" s="341" customFormat="1" ht="15" customHeight="1">
      <c r="A27" s="871" t="s">
        <v>90</v>
      </c>
      <c r="B27" s="872"/>
      <c r="C27" s="873" t="s">
        <v>91</v>
      </c>
      <c r="D27" s="1246"/>
      <c r="E27" s="1246"/>
      <c r="F27" s="1246"/>
      <c r="G27" s="1321">
        <f t="shared" si="3"/>
        <v>95000</v>
      </c>
      <c r="H27" s="1321">
        <f t="shared" ref="H27:I27" si="6">H26</f>
        <v>0</v>
      </c>
      <c r="I27" s="1929">
        <f t="shared" si="6"/>
        <v>95000</v>
      </c>
      <c r="J27" s="35"/>
      <c r="K27" s="813"/>
      <c r="L27" s="813"/>
      <c r="M27" s="813"/>
      <c r="N27" s="813"/>
    </row>
    <row r="28" spans="1:14" s="341" customFormat="1">
      <c r="A28" s="35"/>
      <c r="B28" s="44"/>
      <c r="C28" s="44"/>
      <c r="D28" s="44"/>
      <c r="E28" s="44"/>
      <c r="F28" s="44"/>
      <c r="G28" s="44"/>
      <c r="H28" s="44"/>
      <c r="I28" s="36"/>
      <c r="J28" s="36"/>
      <c r="K28" s="813"/>
      <c r="L28" s="813"/>
      <c r="M28" s="813"/>
      <c r="N28" s="813"/>
    </row>
    <row r="29" spans="1:14">
      <c r="A29" s="2183" t="s">
        <v>336</v>
      </c>
      <c r="B29" s="2183"/>
      <c r="C29" s="2183"/>
      <c r="D29" s="2183"/>
      <c r="E29" s="2183"/>
      <c r="F29" s="2183"/>
      <c r="G29" s="2183"/>
      <c r="H29" s="2183"/>
      <c r="I29" s="2183"/>
      <c r="J29" s="356"/>
    </row>
    <row r="30" spans="1:14">
      <c r="A30" s="1764" t="s">
        <v>152</v>
      </c>
      <c r="B30" s="479" t="s">
        <v>960</v>
      </c>
      <c r="C30" s="347"/>
      <c r="D30" s="955"/>
      <c r="E30" s="955"/>
      <c r="F30" s="955"/>
      <c r="G30" s="364"/>
      <c r="H30" s="364"/>
      <c r="I30" s="364"/>
      <c r="J30" s="356"/>
    </row>
    <row r="31" spans="1:14">
      <c r="A31" s="1764" t="s">
        <v>152</v>
      </c>
      <c r="B31" s="338" t="s">
        <v>961</v>
      </c>
      <c r="C31" s="347"/>
      <c r="D31" s="357"/>
      <c r="E31" s="357"/>
      <c r="F31" s="357"/>
      <c r="G31" s="356"/>
      <c r="H31" s="356"/>
      <c r="I31" s="356"/>
      <c r="J31" s="356"/>
    </row>
    <row r="32" spans="1:14" ht="10.199999999999999" customHeight="1">
      <c r="A32" s="358"/>
      <c r="B32" s="338"/>
      <c r="C32" s="347"/>
      <c r="D32" s="357"/>
      <c r="E32" s="357"/>
      <c r="F32" s="357"/>
      <c r="G32" s="356"/>
      <c r="H32" s="356"/>
      <c r="I32" s="356"/>
      <c r="J32" s="356"/>
    </row>
    <row r="33" spans="1:15" ht="10.199999999999999" customHeight="1">
      <c r="A33" s="358"/>
      <c r="B33" s="338"/>
      <c r="C33" s="347"/>
      <c r="D33" s="357"/>
      <c r="E33" s="357"/>
      <c r="F33" s="357"/>
      <c r="G33" s="356"/>
      <c r="H33" s="356"/>
      <c r="I33" s="356"/>
      <c r="J33" s="356"/>
    </row>
    <row r="34" spans="1:15" ht="10.199999999999999" customHeight="1">
      <c r="A34" s="358"/>
      <c r="B34" s="338"/>
      <c r="C34" s="347"/>
      <c r="D34" s="357"/>
      <c r="E34" s="357"/>
      <c r="F34" s="357"/>
      <c r="G34" s="356"/>
      <c r="H34" s="356"/>
      <c r="I34" s="356"/>
      <c r="J34" s="356"/>
    </row>
    <row r="35" spans="1:15" ht="12" customHeight="1">
      <c r="C35" s="338"/>
      <c r="D35" s="338"/>
      <c r="E35" s="338"/>
      <c r="F35" s="338"/>
      <c r="G35" s="338"/>
      <c r="H35" s="338"/>
      <c r="I35" s="338"/>
      <c r="J35" s="2110"/>
    </row>
    <row r="36" spans="1:15">
      <c r="C36" s="338"/>
      <c r="D36" s="365"/>
      <c r="E36" s="365"/>
      <c r="F36" s="365"/>
      <c r="G36" s="365"/>
      <c r="H36" s="365"/>
      <c r="I36" s="365"/>
      <c r="J36" s="365"/>
    </row>
    <row r="37" spans="1:15">
      <c r="C37" s="338"/>
      <c r="D37" s="2126"/>
      <c r="E37" s="623"/>
      <c r="F37" s="2126"/>
      <c r="G37" s="623"/>
      <c r="H37" s="2126"/>
      <c r="I37" s="623"/>
      <c r="J37" s="623"/>
    </row>
    <row r="38" spans="1:15">
      <c r="C38" s="338"/>
      <c r="D38" s="365"/>
      <c r="E38" s="365"/>
      <c r="F38" s="365"/>
      <c r="G38" s="365"/>
      <c r="H38" s="365"/>
      <c r="I38" s="365"/>
      <c r="J38" s="365"/>
    </row>
    <row r="39" spans="1:15">
      <c r="C39" s="338"/>
      <c r="D39" s="339"/>
      <c r="E39" s="339"/>
      <c r="F39" s="339"/>
      <c r="G39" s="339"/>
      <c r="H39" s="339"/>
      <c r="I39" s="339"/>
      <c r="J39" s="339"/>
    </row>
    <row r="40" spans="1:15">
      <c r="D40" s="337"/>
      <c r="E40" s="337"/>
      <c r="F40" s="337"/>
      <c r="G40" s="337"/>
      <c r="H40" s="337"/>
      <c r="I40" s="337"/>
      <c r="J40" s="337"/>
    </row>
    <row r="41" spans="1:15">
      <c r="D41" s="366"/>
      <c r="E41" s="366"/>
      <c r="F41" s="366"/>
      <c r="G41" s="366"/>
      <c r="H41" s="367"/>
      <c r="I41" s="366"/>
      <c r="J41" s="366"/>
    </row>
    <row r="42" spans="1:15">
      <c r="D42" s="368"/>
      <c r="E42" s="368"/>
      <c r="F42" s="368"/>
      <c r="G42" s="368"/>
      <c r="H42" s="368"/>
      <c r="I42" s="368"/>
      <c r="J42" s="368"/>
    </row>
    <row r="43" spans="1:15">
      <c r="D43" s="368"/>
      <c r="E43" s="368"/>
      <c r="F43" s="368"/>
      <c r="G43" s="368"/>
      <c r="H43" s="368"/>
      <c r="I43" s="368"/>
      <c r="J43" s="368"/>
    </row>
    <row r="44" spans="1:15">
      <c r="D44" s="337"/>
      <c r="E44" s="337"/>
      <c r="F44" s="337"/>
      <c r="G44" s="337"/>
      <c r="H44" s="337"/>
      <c r="I44" s="337"/>
      <c r="J44" s="337"/>
    </row>
    <row r="45" spans="1:15">
      <c r="D45" s="368"/>
      <c r="E45" s="368"/>
      <c r="F45" s="368"/>
      <c r="G45" s="368"/>
      <c r="H45" s="368"/>
      <c r="I45" s="368"/>
      <c r="J45" s="368"/>
    </row>
    <row r="46" spans="1:15">
      <c r="D46" s="337"/>
      <c r="E46" s="337"/>
      <c r="F46" s="337"/>
      <c r="G46" s="337"/>
      <c r="H46" s="337"/>
      <c r="I46" s="337"/>
      <c r="J46" s="337"/>
    </row>
    <row r="47" spans="1:15" s="337" customFormat="1">
      <c r="A47" s="335"/>
      <c r="B47" s="335"/>
      <c r="C47" s="335"/>
      <c r="K47" s="338"/>
      <c r="L47" s="338"/>
      <c r="M47" s="338"/>
      <c r="N47" s="338"/>
      <c r="O47" s="336"/>
    </row>
    <row r="48" spans="1:15" s="337" customFormat="1">
      <c r="A48" s="335"/>
      <c r="B48" s="335"/>
      <c r="C48" s="335"/>
      <c r="K48" s="338"/>
      <c r="L48" s="338"/>
      <c r="M48" s="338"/>
      <c r="N48" s="338"/>
      <c r="O48" s="336"/>
    </row>
    <row r="49" spans="1:15" s="337" customFormat="1">
      <c r="A49" s="335"/>
      <c r="B49" s="335"/>
      <c r="C49" s="335"/>
      <c r="K49" s="338"/>
      <c r="L49" s="338"/>
      <c r="M49" s="338"/>
      <c r="N49" s="338"/>
      <c r="O49" s="336"/>
    </row>
  </sheetData>
  <mergeCells count="6">
    <mergeCell ref="A29:I29"/>
    <mergeCell ref="A1:I1"/>
    <mergeCell ref="A2:I2"/>
    <mergeCell ref="A3:I3"/>
    <mergeCell ref="B4:I4"/>
    <mergeCell ref="B14:I14"/>
  </mergeCells>
  <printOptions horizontalCentered="1"/>
  <pageMargins left="0.78740157480314965" right="0.78740157480314965" top="0.78740157480314965" bottom="4.1338582677165361" header="0.51181102362204722" footer="3.5433070866141736"/>
  <pageSetup paperSize="9" scale="93" firstPageNumber="7" orientation="portrait" blackAndWhite="1" useFirstPageNumber="1" r:id="rId1"/>
  <headerFooter alignWithMargins="0">
    <oddHeader xml:space="preserve">&amp;C   </oddHeader>
    <oddFooter>&amp;C&amp;"Times New Roman,Bold"&amp;P</oddFooter>
  </headerFooter>
  <drawing r:id="rId2"/>
</worksheet>
</file>

<file path=xl/worksheets/sheet7.xml><?xml version="1.0" encoding="utf-8"?>
<worksheet xmlns="http://schemas.openxmlformats.org/spreadsheetml/2006/main" xmlns:r="http://schemas.openxmlformats.org/officeDocument/2006/relationships">
  <sheetPr syncVertical="1" syncRef="B1" transitionEvaluation="1" codeName="Sheet11">
    <tabColor rgb="FFFFFF00"/>
  </sheetPr>
  <dimension ref="A1:N195"/>
  <sheetViews>
    <sheetView view="pageBreakPreview" topLeftCell="B1" zoomScaleNormal="130" zoomScaleSheetLayoutView="100" workbookViewId="0">
      <selection activeCell="I1" sqref="I1:AB1048576"/>
    </sheetView>
  </sheetViews>
  <sheetFormatPr defaultColWidth="9.109375" defaultRowHeight="13.2"/>
  <cols>
    <col min="1" max="1" width="7.6640625" style="131" customWidth="1"/>
    <col min="2" max="2" width="7.6640625" style="109" customWidth="1"/>
    <col min="3" max="3" width="30.6640625" style="218" customWidth="1"/>
    <col min="4" max="5" width="9.6640625" style="106" customWidth="1"/>
    <col min="6" max="7" width="9.6640625" style="91" customWidth="1"/>
    <col min="8" max="8" width="3.44140625" style="2115" customWidth="1"/>
    <col min="9" max="9" width="10.33203125" style="180" customWidth="1"/>
    <col min="10" max="13" width="9.109375" style="91" customWidth="1"/>
    <col min="14" max="14" width="9.109375" style="92" customWidth="1"/>
    <col min="15" max="17" width="9.109375" style="91" customWidth="1"/>
    <col min="18" max="16384" width="9.109375" style="91"/>
  </cols>
  <sheetData>
    <row r="1" spans="1:14" ht="14.1" customHeight="1">
      <c r="A1" s="1564"/>
      <c r="B1" s="2186" t="s">
        <v>76</v>
      </c>
      <c r="C1" s="2186"/>
      <c r="D1" s="2186"/>
      <c r="E1" s="2186"/>
      <c r="F1" s="2186"/>
      <c r="G1" s="2186"/>
      <c r="H1" s="2112"/>
    </row>
    <row r="2" spans="1:14" ht="14.1" customHeight="1">
      <c r="A2" s="1564"/>
      <c r="B2" s="2186" t="s">
        <v>77</v>
      </c>
      <c r="C2" s="2186"/>
      <c r="D2" s="2186"/>
      <c r="E2" s="2186"/>
      <c r="F2" s="2186"/>
      <c r="G2" s="2186"/>
      <c r="H2" s="2112"/>
    </row>
    <row r="3" spans="1:14">
      <c r="A3" s="2173" t="s">
        <v>721</v>
      </c>
      <c r="B3" s="2173"/>
      <c r="C3" s="2173"/>
      <c r="D3" s="2173"/>
      <c r="E3" s="2173"/>
      <c r="F3" s="2173"/>
      <c r="G3" s="2173"/>
      <c r="H3" s="2106"/>
    </row>
    <row r="4" spans="1:14" ht="9.6" customHeight="1">
      <c r="A4" s="37"/>
      <c r="B4" s="2174"/>
      <c r="C4" s="2174"/>
      <c r="D4" s="2174"/>
      <c r="E4" s="2174"/>
      <c r="F4" s="2174"/>
      <c r="G4" s="2174"/>
      <c r="H4" s="593"/>
    </row>
    <row r="5" spans="1:14">
      <c r="A5" s="37"/>
      <c r="B5" s="33"/>
      <c r="C5" s="33"/>
      <c r="D5" s="39"/>
      <c r="E5" s="40" t="s">
        <v>28</v>
      </c>
      <c r="F5" s="40" t="s">
        <v>29</v>
      </c>
      <c r="G5" s="40" t="s">
        <v>167</v>
      </c>
      <c r="H5" s="44"/>
    </row>
    <row r="6" spans="1:14">
      <c r="A6" s="37"/>
      <c r="B6" s="45" t="s">
        <v>30</v>
      </c>
      <c r="C6" s="33" t="s">
        <v>31</v>
      </c>
      <c r="D6" s="42" t="s">
        <v>91</v>
      </c>
      <c r="E6" s="35">
        <v>7243983</v>
      </c>
      <c r="F6" s="35">
        <v>409781</v>
      </c>
      <c r="G6" s="35">
        <f>SUM(E6:F6)</f>
        <v>7653764</v>
      </c>
      <c r="H6" s="42"/>
    </row>
    <row r="7" spans="1:14">
      <c r="A7" s="37"/>
      <c r="B7" s="41" t="s">
        <v>32</v>
      </c>
      <c r="C7" s="43" t="s">
        <v>33</v>
      </c>
      <c r="D7" s="44"/>
      <c r="E7" s="36"/>
      <c r="F7" s="36"/>
      <c r="G7" s="36"/>
      <c r="H7" s="44"/>
    </row>
    <row r="8" spans="1:14">
      <c r="A8" s="37"/>
      <c r="B8" s="41"/>
      <c r="C8" s="43" t="s">
        <v>163</v>
      </c>
      <c r="D8" s="44" t="s">
        <v>91</v>
      </c>
      <c r="E8" s="36">
        <f>G40</f>
        <v>33125</v>
      </c>
      <c r="F8" s="625">
        <f>G78</f>
        <v>139710</v>
      </c>
      <c r="G8" s="36">
        <f>SUM(E8:F8)</f>
        <v>172835</v>
      </c>
      <c r="H8" s="44"/>
    </row>
    <row r="9" spans="1:14">
      <c r="A9" s="37"/>
      <c r="B9" s="45" t="s">
        <v>90</v>
      </c>
      <c r="C9" s="33" t="s">
        <v>47</v>
      </c>
      <c r="D9" s="46" t="s">
        <v>91</v>
      </c>
      <c r="E9" s="47">
        <f>SUM(E6:E8)</f>
        <v>7277108</v>
      </c>
      <c r="F9" s="47">
        <f>SUM(F6:F8)</f>
        <v>549491</v>
      </c>
      <c r="G9" s="47">
        <f>SUM(E9:F9)</f>
        <v>7826599</v>
      </c>
      <c r="H9" s="42"/>
    </row>
    <row r="10" spans="1:14">
      <c r="A10" s="37"/>
      <c r="B10" s="41"/>
      <c r="C10" s="33"/>
      <c r="D10" s="34"/>
      <c r="E10" s="34"/>
      <c r="F10" s="42" t="s">
        <v>401</v>
      </c>
      <c r="G10" s="34"/>
      <c r="H10" s="42"/>
    </row>
    <row r="11" spans="1:14">
      <c r="A11" s="35"/>
      <c r="B11" s="642" t="s">
        <v>48</v>
      </c>
      <c r="C11" s="33" t="s">
        <v>49</v>
      </c>
      <c r="D11" s="34"/>
      <c r="E11" s="34"/>
      <c r="F11" s="48"/>
      <c r="G11" s="33"/>
      <c r="H11" s="48"/>
    </row>
    <row r="12" spans="1:14" s="1" customFormat="1" ht="13.8" thickBot="1">
      <c r="A12" s="49"/>
      <c r="B12" s="2169" t="s">
        <v>155</v>
      </c>
      <c r="C12" s="2169"/>
      <c r="D12" s="2169"/>
      <c r="E12" s="2169"/>
      <c r="F12" s="2169"/>
      <c r="G12" s="2169"/>
      <c r="H12" s="594"/>
      <c r="I12" s="2122"/>
    </row>
    <row r="13" spans="1:14" s="1" customFormat="1" ht="14.4" thickTop="1" thickBot="1">
      <c r="A13" s="49"/>
      <c r="B13" s="282"/>
      <c r="C13" s="282" t="s">
        <v>50</v>
      </c>
      <c r="D13" s="282"/>
      <c r="E13" s="282"/>
      <c r="F13" s="282"/>
      <c r="G13" s="50" t="s">
        <v>167</v>
      </c>
      <c r="H13" s="44"/>
    </row>
    <row r="14" spans="1:14" ht="13.8" thickTop="1">
      <c r="C14" s="137" t="s">
        <v>94</v>
      </c>
      <c r="D14" s="199"/>
      <c r="E14" s="333"/>
      <c r="F14" s="333"/>
      <c r="G14" s="264"/>
      <c r="H14" s="264"/>
      <c r="I14" s="91"/>
      <c r="N14" s="91"/>
    </row>
    <row r="15" spans="1:14" s="15" customFormat="1" ht="15" customHeight="1">
      <c r="A15" s="1564" t="s">
        <v>95</v>
      </c>
      <c r="B15" s="100">
        <v>2202</v>
      </c>
      <c r="C15" s="101" t="s">
        <v>78</v>
      </c>
      <c r="D15" s="53"/>
      <c r="E15" s="815"/>
      <c r="F15" s="815"/>
      <c r="G15" s="53"/>
      <c r="H15" s="224"/>
    </row>
    <row r="16" spans="1:14" s="15" customFormat="1" ht="13.95" customHeight="1">
      <c r="A16" s="1564"/>
      <c r="B16" s="123">
        <v>1</v>
      </c>
      <c r="C16" s="1760" t="s">
        <v>45</v>
      </c>
      <c r="D16" s="53"/>
      <c r="E16" s="815"/>
      <c r="F16" s="815"/>
      <c r="G16" s="286"/>
      <c r="H16" s="785"/>
    </row>
    <row r="17" spans="1:14" ht="14.4" customHeight="1">
      <c r="A17" s="1564"/>
      <c r="B17" s="267">
        <v>1.8</v>
      </c>
      <c r="C17" s="101" t="s">
        <v>42</v>
      </c>
      <c r="D17" s="179"/>
      <c r="E17" s="815"/>
      <c r="F17" s="815"/>
      <c r="G17" s="265"/>
      <c r="H17" s="1697"/>
      <c r="I17" s="91"/>
      <c r="N17" s="91"/>
    </row>
    <row r="18" spans="1:14" ht="26.4">
      <c r="A18" s="1564"/>
      <c r="B18" s="102">
        <v>27</v>
      </c>
      <c r="C18" s="1760" t="s">
        <v>990</v>
      </c>
      <c r="D18" s="286"/>
      <c r="E18" s="284"/>
      <c r="F18" s="286"/>
      <c r="G18" s="284"/>
      <c r="H18" s="1223"/>
      <c r="I18" s="91"/>
      <c r="N18" s="91"/>
    </row>
    <row r="19" spans="1:14" ht="68.400000000000006" customHeight="1">
      <c r="A19" s="1564"/>
      <c r="B19" s="925">
        <v>87</v>
      </c>
      <c r="C19" s="926" t="s">
        <v>715</v>
      </c>
      <c r="D19" s="284"/>
      <c r="E19" s="284"/>
      <c r="F19" s="1836"/>
      <c r="G19" s="284"/>
      <c r="H19" s="1223"/>
      <c r="I19" s="91"/>
      <c r="N19" s="91"/>
    </row>
    <row r="20" spans="1:14" ht="15" customHeight="1">
      <c r="A20" s="1564"/>
      <c r="B20" s="925" t="s">
        <v>436</v>
      </c>
      <c r="C20" s="1760" t="s">
        <v>148</v>
      </c>
      <c r="D20" s="1478"/>
      <c r="E20" s="1101">
        <v>14937</v>
      </c>
      <c r="F20" s="1491"/>
      <c r="G20" s="191">
        <f>SUM(E20:F20)</f>
        <v>14937</v>
      </c>
      <c r="H20" s="1697" t="s">
        <v>330</v>
      </c>
      <c r="I20" s="91"/>
      <c r="N20" s="91"/>
    </row>
    <row r="21" spans="1:14" ht="66">
      <c r="A21" s="1564" t="s">
        <v>90</v>
      </c>
      <c r="B21" s="925">
        <v>87</v>
      </c>
      <c r="C21" s="926" t="s">
        <v>715</v>
      </c>
      <c r="D21" s="1479"/>
      <c r="E21" s="487">
        <f>E20</f>
        <v>14937</v>
      </c>
      <c r="F21" s="1457">
        <f t="shared" ref="F21:G21" si="0">F20</f>
        <v>0</v>
      </c>
      <c r="G21" s="923">
        <f t="shared" si="0"/>
        <v>14937</v>
      </c>
      <c r="H21" s="1579"/>
      <c r="I21" s="91"/>
      <c r="N21" s="91"/>
    </row>
    <row r="22" spans="1:14" ht="26.4">
      <c r="A22" s="1564" t="s">
        <v>90</v>
      </c>
      <c r="B22" s="102">
        <v>27</v>
      </c>
      <c r="C22" s="1760" t="s">
        <v>990</v>
      </c>
      <c r="D22" s="289"/>
      <c r="E22" s="290">
        <f>E21</f>
        <v>14937</v>
      </c>
      <c r="F22" s="1362">
        <f t="shared" ref="F22:G24" si="1">F21</f>
        <v>0</v>
      </c>
      <c r="G22" s="290">
        <f t="shared" si="1"/>
        <v>14937</v>
      </c>
      <c r="H22" s="1223"/>
      <c r="I22" s="91"/>
      <c r="N22" s="91"/>
    </row>
    <row r="23" spans="1:14" ht="15.6" customHeight="1">
      <c r="A23" s="1564" t="s">
        <v>90</v>
      </c>
      <c r="B23" s="267">
        <v>1.8</v>
      </c>
      <c r="C23" s="101" t="s">
        <v>42</v>
      </c>
      <c r="D23" s="289"/>
      <c r="E23" s="290">
        <f>E22</f>
        <v>14937</v>
      </c>
      <c r="F23" s="1362">
        <f t="shared" si="1"/>
        <v>0</v>
      </c>
      <c r="G23" s="290">
        <f t="shared" si="1"/>
        <v>14937</v>
      </c>
      <c r="H23" s="1223"/>
      <c r="I23" s="91"/>
      <c r="N23" s="91"/>
    </row>
    <row r="24" spans="1:14" ht="15.6" customHeight="1">
      <c r="A24" s="1564" t="s">
        <v>90</v>
      </c>
      <c r="B24" s="123">
        <v>1</v>
      </c>
      <c r="C24" s="1760" t="s">
        <v>45</v>
      </c>
      <c r="D24" s="289"/>
      <c r="E24" s="290">
        <f>E23</f>
        <v>14937</v>
      </c>
      <c r="F24" s="1362">
        <f t="shared" si="1"/>
        <v>0</v>
      </c>
      <c r="G24" s="290">
        <f t="shared" si="1"/>
        <v>14937</v>
      </c>
      <c r="H24" s="1223"/>
      <c r="I24" s="91"/>
      <c r="N24" s="91"/>
    </row>
    <row r="25" spans="1:14" ht="15.6" customHeight="1">
      <c r="A25" s="1564"/>
      <c r="B25" s="123"/>
      <c r="C25" s="1760"/>
      <c r="D25" s="286"/>
      <c r="E25" s="284"/>
      <c r="F25" s="1836"/>
      <c r="G25" s="284"/>
      <c r="H25" s="1223"/>
      <c r="I25" s="91"/>
      <c r="N25" s="91"/>
    </row>
    <row r="26" spans="1:14" ht="14.4" customHeight="1">
      <c r="A26" s="1564"/>
      <c r="B26" s="123">
        <v>2</v>
      </c>
      <c r="C26" s="1760" t="s">
        <v>46</v>
      </c>
      <c r="D26" s="286"/>
      <c r="E26" s="284"/>
      <c r="F26" s="1836"/>
      <c r="G26" s="284"/>
      <c r="H26" s="1223"/>
      <c r="I26" s="91"/>
      <c r="N26" s="91"/>
    </row>
    <row r="27" spans="1:14" ht="14.4" customHeight="1">
      <c r="A27" s="1564"/>
      <c r="B27" s="132">
        <v>2.109</v>
      </c>
      <c r="C27" s="101" t="s">
        <v>251</v>
      </c>
      <c r="D27" s="815"/>
      <c r="E27" s="815"/>
      <c r="F27" s="2067"/>
      <c r="G27" s="265"/>
      <c r="H27" s="1697"/>
      <c r="I27" s="91"/>
      <c r="N27" s="91"/>
    </row>
    <row r="28" spans="1:14" ht="14.4" customHeight="1">
      <c r="A28" s="1564"/>
      <c r="B28" s="93">
        <v>65</v>
      </c>
      <c r="C28" s="1760" t="s">
        <v>439</v>
      </c>
      <c r="D28" s="286"/>
      <c r="E28" s="284"/>
      <c r="F28" s="1836"/>
      <c r="G28" s="286"/>
      <c r="H28" s="785"/>
      <c r="I28" s="91"/>
      <c r="N28" s="91"/>
    </row>
    <row r="29" spans="1:14" s="113" customFormat="1" ht="14.4" customHeight="1">
      <c r="A29" s="203"/>
      <c r="B29" s="1233" t="s">
        <v>192</v>
      </c>
      <c r="C29" s="2012" t="s">
        <v>158</v>
      </c>
      <c r="D29" s="1808"/>
      <c r="E29" s="1101">
        <f>7000+3000+5000+3000</f>
        <v>18000</v>
      </c>
      <c r="F29" s="1491"/>
      <c r="G29" s="1101">
        <f>SUM(E29:F29)</f>
        <v>18000</v>
      </c>
      <c r="H29" s="1809" t="s">
        <v>332</v>
      </c>
    </row>
    <row r="30" spans="1:14" ht="14.4" customHeight="1">
      <c r="A30" s="1564" t="s">
        <v>90</v>
      </c>
      <c r="B30" s="93">
        <v>65</v>
      </c>
      <c r="C30" s="1760" t="s">
        <v>439</v>
      </c>
      <c r="D30" s="937"/>
      <c r="E30" s="290">
        <f>SUM(E29:E29)</f>
        <v>18000</v>
      </c>
      <c r="F30" s="1362">
        <f t="shared" ref="F30:G30" si="2">SUM(F29:F29)</f>
        <v>0</v>
      </c>
      <c r="G30" s="290">
        <f t="shared" si="2"/>
        <v>18000</v>
      </c>
      <c r="H30" s="1223"/>
      <c r="I30" s="91"/>
      <c r="N30" s="91"/>
    </row>
    <row r="31" spans="1:14" ht="14.4" customHeight="1">
      <c r="A31" s="1564" t="s">
        <v>90</v>
      </c>
      <c r="B31" s="132">
        <v>2.109</v>
      </c>
      <c r="C31" s="101" t="s">
        <v>251</v>
      </c>
      <c r="D31" s="291"/>
      <c r="E31" s="287">
        <f>E30</f>
        <v>18000</v>
      </c>
      <c r="F31" s="1439">
        <f t="shared" ref="F31:G32" si="3">F30</f>
        <v>0</v>
      </c>
      <c r="G31" s="287">
        <f t="shared" si="3"/>
        <v>18000</v>
      </c>
      <c r="H31" s="1223"/>
      <c r="I31" s="91"/>
      <c r="N31" s="91"/>
    </row>
    <row r="32" spans="1:14" ht="14.4" customHeight="1">
      <c r="A32" s="1564" t="s">
        <v>90</v>
      </c>
      <c r="B32" s="123">
        <v>2</v>
      </c>
      <c r="C32" s="1760" t="s">
        <v>46</v>
      </c>
      <c r="D32" s="1551"/>
      <c r="E32" s="290">
        <f>E31</f>
        <v>18000</v>
      </c>
      <c r="F32" s="1362">
        <f t="shared" si="3"/>
        <v>0</v>
      </c>
      <c r="G32" s="290">
        <f t="shared" si="3"/>
        <v>18000</v>
      </c>
      <c r="H32" s="1698"/>
      <c r="I32" s="91"/>
      <c r="N32" s="91"/>
    </row>
    <row r="33" spans="1:14">
      <c r="A33" s="1564"/>
      <c r="B33" s="123"/>
      <c r="C33" s="1760"/>
      <c r="D33" s="288"/>
      <c r="E33" s="286"/>
      <c r="F33" s="1836"/>
      <c r="G33" s="294"/>
      <c r="H33" s="1698"/>
      <c r="I33" s="91"/>
      <c r="N33" s="91"/>
    </row>
    <row r="34" spans="1:14">
      <c r="A34" s="1564"/>
      <c r="B34" s="93">
        <v>80</v>
      </c>
      <c r="C34" s="1760" t="s">
        <v>79</v>
      </c>
      <c r="D34" s="179"/>
      <c r="E34" s="815"/>
      <c r="F34" s="2067"/>
      <c r="G34" s="265"/>
      <c r="H34" s="1697"/>
      <c r="I34" s="91"/>
      <c r="N34" s="91"/>
    </row>
    <row r="35" spans="1:14" ht="14.7" customHeight="1">
      <c r="A35" s="1564"/>
      <c r="B35" s="132">
        <v>80.106999999999999</v>
      </c>
      <c r="C35" s="101" t="s">
        <v>437</v>
      </c>
      <c r="D35" s="182"/>
      <c r="E35" s="865"/>
      <c r="F35" s="2066"/>
      <c r="G35" s="202"/>
      <c r="H35" s="1579"/>
      <c r="I35" s="91"/>
      <c r="N35" s="91"/>
    </row>
    <row r="36" spans="1:14" ht="26.4">
      <c r="A36" s="184" t="s">
        <v>334</v>
      </c>
      <c r="B36" s="129" t="s">
        <v>823</v>
      </c>
      <c r="C36" s="1760" t="s">
        <v>824</v>
      </c>
      <c r="D36" s="1479"/>
      <c r="E36" s="1580">
        <v>188</v>
      </c>
      <c r="F36" s="1457"/>
      <c r="G36" s="290">
        <f>SUM(E36:F36)</f>
        <v>188</v>
      </c>
      <c r="H36" s="1579" t="s">
        <v>340</v>
      </c>
      <c r="I36" s="91"/>
      <c r="N36" s="91"/>
    </row>
    <row r="37" spans="1:14" ht="15" customHeight="1">
      <c r="A37" s="1564" t="s">
        <v>90</v>
      </c>
      <c r="B37" s="132">
        <v>80.106999999999999</v>
      </c>
      <c r="C37" s="101" t="s">
        <v>437</v>
      </c>
      <c r="D37" s="290"/>
      <c r="E37" s="1010">
        <f>E36</f>
        <v>188</v>
      </c>
      <c r="F37" s="1362">
        <f t="shared" ref="F37:G38" si="4">F36</f>
        <v>0</v>
      </c>
      <c r="G37" s="1010">
        <f t="shared" si="4"/>
        <v>188</v>
      </c>
      <c r="H37" s="1223"/>
      <c r="I37" s="91"/>
      <c r="N37" s="91"/>
    </row>
    <row r="38" spans="1:14" ht="15" customHeight="1">
      <c r="A38" s="1564" t="s">
        <v>90</v>
      </c>
      <c r="B38" s="93">
        <v>80</v>
      </c>
      <c r="C38" s="1760" t="s">
        <v>79</v>
      </c>
      <c r="D38" s="290"/>
      <c r="E38" s="1010">
        <f>E37</f>
        <v>188</v>
      </c>
      <c r="F38" s="1362">
        <f t="shared" si="4"/>
        <v>0</v>
      </c>
      <c r="G38" s="1010">
        <f t="shared" si="4"/>
        <v>188</v>
      </c>
      <c r="H38" s="1587"/>
      <c r="I38" s="91"/>
      <c r="N38" s="91"/>
    </row>
    <row r="39" spans="1:14" ht="15" customHeight="1">
      <c r="A39" s="1564" t="s">
        <v>90</v>
      </c>
      <c r="B39" s="100">
        <v>2202</v>
      </c>
      <c r="C39" s="101" t="s">
        <v>78</v>
      </c>
      <c r="D39" s="289"/>
      <c r="E39" s="290">
        <f>E38+E32+E24</f>
        <v>33125</v>
      </c>
      <c r="F39" s="1362">
        <f t="shared" ref="F39:G39" si="5">F38+F32+F24</f>
        <v>0</v>
      </c>
      <c r="G39" s="290">
        <f t="shared" si="5"/>
        <v>33125</v>
      </c>
      <c r="H39" s="785"/>
      <c r="I39" s="91"/>
      <c r="N39" s="91"/>
    </row>
    <row r="40" spans="1:14">
      <c r="A40" s="1248" t="s">
        <v>90</v>
      </c>
      <c r="B40" s="1236"/>
      <c r="C40" s="1237" t="s">
        <v>94</v>
      </c>
      <c r="D40" s="286"/>
      <c r="E40" s="284">
        <f>E39</f>
        <v>33125</v>
      </c>
      <c r="F40" s="1836">
        <f t="shared" ref="F40:G40" si="6">F39</f>
        <v>0</v>
      </c>
      <c r="G40" s="284">
        <f t="shared" si="6"/>
        <v>33125</v>
      </c>
      <c r="H40" s="1223"/>
      <c r="I40" s="91"/>
      <c r="N40" s="91"/>
    </row>
    <row r="41" spans="1:14" ht="5.4" customHeight="1">
      <c r="A41" s="1564"/>
      <c r="B41" s="93"/>
      <c r="C41" s="205"/>
      <c r="D41" s="817"/>
      <c r="E41" s="816"/>
      <c r="F41" s="766"/>
      <c r="G41" s="816"/>
      <c r="H41" s="1223"/>
      <c r="I41" s="91"/>
      <c r="N41" s="91"/>
    </row>
    <row r="42" spans="1:14" ht="14.7" customHeight="1">
      <c r="A42" s="1564"/>
      <c r="B42" s="93"/>
      <c r="C42" s="186" t="s">
        <v>36</v>
      </c>
      <c r="D42" s="286"/>
      <c r="E42" s="284"/>
      <c r="F42" s="1836"/>
      <c r="G42" s="284"/>
      <c r="H42" s="1223"/>
      <c r="I42" s="91"/>
      <c r="N42" s="91"/>
    </row>
    <row r="43" spans="1:14" ht="26.4">
      <c r="A43" s="1564" t="s">
        <v>95</v>
      </c>
      <c r="B43" s="193">
        <v>4202</v>
      </c>
      <c r="C43" s="169" t="s">
        <v>73</v>
      </c>
      <c r="D43" s="286"/>
      <c r="E43" s="284"/>
      <c r="F43" s="1836"/>
      <c r="G43" s="284"/>
      <c r="H43" s="1223"/>
      <c r="I43" s="91"/>
      <c r="N43" s="91"/>
    </row>
    <row r="44" spans="1:14" ht="15" customHeight="1">
      <c r="A44" s="200"/>
      <c r="B44" s="195">
        <v>1</v>
      </c>
      <c r="C44" s="170" t="s">
        <v>78</v>
      </c>
      <c r="D44" s="286"/>
      <c r="E44" s="286"/>
      <c r="F44" s="1836"/>
      <c r="G44" s="284"/>
      <c r="H44" s="1223"/>
      <c r="I44" s="91"/>
      <c r="N44" s="91"/>
    </row>
    <row r="45" spans="1:14" s="82" customFormat="1" ht="15" customHeight="1">
      <c r="A45" s="200"/>
      <c r="B45" s="145">
        <v>1.202</v>
      </c>
      <c r="C45" s="169" t="s">
        <v>46</v>
      </c>
      <c r="D45" s="286"/>
      <c r="E45" s="331"/>
      <c r="F45" s="1836"/>
      <c r="G45" s="286"/>
      <c r="H45" s="785"/>
    </row>
    <row r="46" spans="1:14" s="82" customFormat="1" ht="15" customHeight="1">
      <c r="A46" s="200"/>
      <c r="B46" s="196">
        <v>70</v>
      </c>
      <c r="C46" s="170" t="s">
        <v>74</v>
      </c>
      <c r="D46" s="286"/>
      <c r="E46" s="284"/>
      <c r="F46" s="1836"/>
      <c r="G46" s="286"/>
      <c r="H46" s="785"/>
    </row>
    <row r="47" spans="1:14" s="82" customFormat="1" ht="15" customHeight="1">
      <c r="A47" s="200"/>
      <c r="B47" s="196">
        <v>45</v>
      </c>
      <c r="C47" s="170" t="s">
        <v>37</v>
      </c>
      <c r="D47" s="286"/>
      <c r="E47" s="284"/>
      <c r="F47" s="1836"/>
      <c r="G47" s="284"/>
      <c r="H47" s="1223"/>
    </row>
    <row r="48" spans="1:14" s="82" customFormat="1" ht="26.4">
      <c r="A48" s="1229" t="s">
        <v>334</v>
      </c>
      <c r="B48" s="936" t="s">
        <v>716</v>
      </c>
      <c r="C48" s="170" t="s">
        <v>989</v>
      </c>
      <c r="D48" s="1466"/>
      <c r="E48" s="1101">
        <f>6460-1750</f>
        <v>4710</v>
      </c>
      <c r="F48" s="1491"/>
      <c r="G48" s="290">
        <f t="shared" ref="G48:G49" si="7">SUM(E48:F48)</f>
        <v>4710</v>
      </c>
      <c r="H48" s="1699" t="s">
        <v>340</v>
      </c>
    </row>
    <row r="49" spans="1:8" s="82" customFormat="1" ht="15" customHeight="1">
      <c r="A49" s="200" t="s">
        <v>90</v>
      </c>
      <c r="B49" s="196">
        <v>45</v>
      </c>
      <c r="C49" s="170" t="s">
        <v>37</v>
      </c>
      <c r="D49" s="1466"/>
      <c r="E49" s="1101">
        <f>SUM(E48:E48)</f>
        <v>4710</v>
      </c>
      <c r="F49" s="1491">
        <f>SUM(F48:F48)</f>
        <v>0</v>
      </c>
      <c r="G49" s="290">
        <f t="shared" si="7"/>
        <v>4710</v>
      </c>
      <c r="H49" s="1699"/>
    </row>
    <row r="50" spans="1:8" s="82" customFormat="1" ht="15" customHeight="1">
      <c r="A50" s="200" t="s">
        <v>90</v>
      </c>
      <c r="B50" s="196">
        <v>70</v>
      </c>
      <c r="C50" s="170" t="s">
        <v>74</v>
      </c>
      <c r="D50" s="286"/>
      <c r="E50" s="284">
        <f>E49</f>
        <v>4710</v>
      </c>
      <c r="F50" s="1836">
        <f t="shared" ref="F50:G50" si="8">F49</f>
        <v>0</v>
      </c>
      <c r="G50" s="284">
        <f t="shared" si="8"/>
        <v>4710</v>
      </c>
      <c r="H50" s="1223"/>
    </row>
    <row r="51" spans="1:8" s="82" customFormat="1" ht="15" customHeight="1">
      <c r="A51" s="200" t="s">
        <v>90</v>
      </c>
      <c r="B51" s="145">
        <v>1.202</v>
      </c>
      <c r="C51" s="169" t="s">
        <v>46</v>
      </c>
      <c r="D51" s="291"/>
      <c r="E51" s="287">
        <f t="shared" ref="E51:G51" si="9">E50</f>
        <v>4710</v>
      </c>
      <c r="F51" s="1439">
        <f t="shared" si="9"/>
        <v>0</v>
      </c>
      <c r="G51" s="287">
        <f t="shared" si="9"/>
        <v>4710</v>
      </c>
      <c r="H51" s="1223"/>
    </row>
    <row r="52" spans="1:8" s="82" customFormat="1" ht="13.95" customHeight="1">
      <c r="A52" s="200"/>
      <c r="B52" s="145"/>
      <c r="C52" s="169"/>
      <c r="D52" s="159"/>
      <c r="E52" s="815"/>
      <c r="F52" s="2067"/>
      <c r="G52" s="934"/>
      <c r="H52" s="1700"/>
    </row>
    <row r="53" spans="1:8" s="82" customFormat="1" ht="13.95" customHeight="1">
      <c r="A53" s="200"/>
      <c r="B53" s="145">
        <v>1.2030000000000001</v>
      </c>
      <c r="C53" s="169" t="s">
        <v>268</v>
      </c>
      <c r="D53" s="159"/>
      <c r="E53" s="815"/>
      <c r="F53" s="2067"/>
      <c r="G53" s="934"/>
      <c r="H53" s="1700"/>
    </row>
    <row r="54" spans="1:8" s="82" customFormat="1" ht="13.95" customHeight="1">
      <c r="A54" s="200"/>
      <c r="B54" s="196">
        <v>70</v>
      </c>
      <c r="C54" s="170" t="s">
        <v>74</v>
      </c>
      <c r="D54" s="286"/>
      <c r="E54" s="158"/>
      <c r="F54" s="1836"/>
      <c r="G54" s="284"/>
      <c r="H54" s="1223"/>
    </row>
    <row r="55" spans="1:8" s="82" customFormat="1" ht="13.95" customHeight="1">
      <c r="A55" s="200"/>
      <c r="B55" s="196">
        <v>46</v>
      </c>
      <c r="C55" s="170" t="s">
        <v>38</v>
      </c>
      <c r="D55" s="286"/>
      <c r="E55" s="158"/>
      <c r="F55" s="1836"/>
      <c r="G55" s="284"/>
      <c r="H55" s="1223"/>
    </row>
    <row r="56" spans="1:8" s="82" customFormat="1" ht="26.4">
      <c r="A56" s="200"/>
      <c r="B56" s="196" t="s">
        <v>717</v>
      </c>
      <c r="C56" s="170" t="s">
        <v>718</v>
      </c>
      <c r="D56" s="1467"/>
      <c r="E56" s="1101">
        <v>80000</v>
      </c>
      <c r="F56" s="1491"/>
      <c r="G56" s="1121">
        <f>SUM(E56:F56)</f>
        <v>80000</v>
      </c>
      <c r="H56" s="1699" t="s">
        <v>340</v>
      </c>
    </row>
    <row r="57" spans="1:8" s="82" customFormat="1" ht="14.7" customHeight="1">
      <c r="A57" s="200" t="s">
        <v>90</v>
      </c>
      <c r="B57" s="196">
        <v>46</v>
      </c>
      <c r="C57" s="170" t="s">
        <v>38</v>
      </c>
      <c r="D57" s="289"/>
      <c r="E57" s="290">
        <f>SUM(E56:E56)</f>
        <v>80000</v>
      </c>
      <c r="F57" s="1362">
        <f>SUM(F56:F56)</f>
        <v>0</v>
      </c>
      <c r="G57" s="290">
        <f>SUM(G56:G56)</f>
        <v>80000</v>
      </c>
      <c r="H57" s="1698"/>
    </row>
    <row r="58" spans="1:8" s="82" customFormat="1" ht="13.95" customHeight="1">
      <c r="A58" s="200"/>
      <c r="B58" s="196"/>
      <c r="C58" s="170"/>
      <c r="D58" s="286"/>
      <c r="E58" s="284"/>
      <c r="F58" s="1836"/>
      <c r="G58" s="286"/>
      <c r="H58" s="785"/>
    </row>
    <row r="59" spans="1:8" s="82" customFormat="1" ht="15.6" customHeight="1">
      <c r="A59" s="200"/>
      <c r="B59" s="135" t="s">
        <v>443</v>
      </c>
      <c r="C59" s="170" t="s">
        <v>444</v>
      </c>
      <c r="D59" s="286"/>
      <c r="E59" s="286"/>
      <c r="F59" s="1836"/>
      <c r="G59" s="294"/>
      <c r="H59" s="1698"/>
    </row>
    <row r="60" spans="1:8" s="82" customFormat="1" ht="14.7" customHeight="1">
      <c r="A60" s="200"/>
      <c r="B60" s="135" t="s">
        <v>445</v>
      </c>
      <c r="C60" s="170" t="s">
        <v>19</v>
      </c>
      <c r="D60" s="289"/>
      <c r="E60" s="290">
        <v>20000</v>
      </c>
      <c r="F60" s="1362"/>
      <c r="G60" s="290">
        <f>SUM(E60:F60)</f>
        <v>20000</v>
      </c>
      <c r="H60" s="785"/>
    </row>
    <row r="61" spans="1:8" s="82" customFormat="1" ht="13.65" customHeight="1">
      <c r="A61" s="1811" t="s">
        <v>90</v>
      </c>
      <c r="B61" s="1806" t="s">
        <v>443</v>
      </c>
      <c r="C61" s="1805" t="s">
        <v>444</v>
      </c>
      <c r="D61" s="289"/>
      <c r="E61" s="290">
        <f t="shared" ref="E61:G61" si="10">E60</f>
        <v>20000</v>
      </c>
      <c r="F61" s="1362">
        <f t="shared" si="10"/>
        <v>0</v>
      </c>
      <c r="G61" s="290">
        <f t="shared" si="10"/>
        <v>20000</v>
      </c>
      <c r="H61" s="1223"/>
    </row>
    <row r="62" spans="1:8" s="82" customFormat="1" ht="13.95" customHeight="1">
      <c r="A62" s="200"/>
      <c r="B62" s="135"/>
      <c r="C62" s="170"/>
      <c r="D62" s="286"/>
      <c r="E62" s="284"/>
      <c r="F62" s="1836"/>
      <c r="G62" s="284"/>
      <c r="H62" s="1223"/>
    </row>
    <row r="63" spans="1:8" s="82" customFormat="1" ht="26.4">
      <c r="A63" s="200"/>
      <c r="B63" s="135" t="s">
        <v>945</v>
      </c>
      <c r="C63" s="170" t="s">
        <v>946</v>
      </c>
      <c r="D63" s="286"/>
      <c r="E63" s="284"/>
      <c r="F63" s="1836"/>
      <c r="G63" s="284"/>
      <c r="H63" s="1223"/>
    </row>
    <row r="64" spans="1:8" s="82" customFormat="1" ht="13.65" customHeight="1">
      <c r="A64" s="200"/>
      <c r="B64" s="135" t="s">
        <v>947</v>
      </c>
      <c r="C64" s="170" t="s">
        <v>19</v>
      </c>
      <c r="D64" s="289"/>
      <c r="E64" s="290">
        <v>5000</v>
      </c>
      <c r="F64" s="1362"/>
      <c r="G64" s="290">
        <f>SUM(E64:F64)</f>
        <v>5000</v>
      </c>
      <c r="H64" s="1699" t="s">
        <v>340</v>
      </c>
    </row>
    <row r="65" spans="1:14" s="82" customFormat="1" ht="26.4">
      <c r="A65" s="200" t="s">
        <v>90</v>
      </c>
      <c r="B65" s="135" t="s">
        <v>945</v>
      </c>
      <c r="C65" s="170" t="s">
        <v>946</v>
      </c>
      <c r="D65" s="289"/>
      <c r="E65" s="290">
        <f t="shared" ref="E65:G65" si="11">E64</f>
        <v>5000</v>
      </c>
      <c r="F65" s="1362">
        <f t="shared" si="11"/>
        <v>0</v>
      </c>
      <c r="G65" s="290">
        <f t="shared" si="11"/>
        <v>5000</v>
      </c>
      <c r="H65" s="1223"/>
    </row>
    <row r="66" spans="1:14" s="82" customFormat="1" ht="14.4" customHeight="1">
      <c r="A66" s="200"/>
      <c r="B66" s="135"/>
      <c r="C66" s="170"/>
      <c r="D66" s="286"/>
      <c r="E66" s="284"/>
      <c r="F66" s="1836"/>
      <c r="G66" s="286"/>
      <c r="H66" s="785"/>
    </row>
    <row r="67" spans="1:14" s="82" customFormat="1" ht="28.2" customHeight="1">
      <c r="A67" s="200"/>
      <c r="B67" s="135" t="s">
        <v>513</v>
      </c>
      <c r="C67" s="170" t="s">
        <v>719</v>
      </c>
      <c r="D67" s="288"/>
      <c r="E67" s="286"/>
      <c r="F67" s="1836"/>
      <c r="G67" s="294"/>
      <c r="H67" s="1698"/>
    </row>
    <row r="68" spans="1:14" s="134" customFormat="1">
      <c r="A68" s="200"/>
      <c r="B68" s="1703" t="s">
        <v>720</v>
      </c>
      <c r="C68" s="965" t="s">
        <v>19</v>
      </c>
      <c r="D68" s="1704"/>
      <c r="E68" s="1101">
        <v>20000</v>
      </c>
      <c r="F68" s="1491"/>
      <c r="G68" s="1101">
        <f>SUM(E68:F68)</f>
        <v>20000</v>
      </c>
      <c r="H68" s="1705" t="s">
        <v>338</v>
      </c>
    </row>
    <row r="69" spans="1:14" s="82" customFormat="1" ht="28.2" customHeight="1">
      <c r="A69" s="200" t="s">
        <v>90</v>
      </c>
      <c r="B69" s="135" t="s">
        <v>513</v>
      </c>
      <c r="C69" s="170" t="s">
        <v>719</v>
      </c>
      <c r="D69" s="286"/>
      <c r="E69" s="284">
        <f t="shared" ref="E69:G69" si="12">E68</f>
        <v>20000</v>
      </c>
      <c r="F69" s="1836">
        <f t="shared" si="12"/>
        <v>0</v>
      </c>
      <c r="G69" s="290">
        <f t="shared" si="12"/>
        <v>20000</v>
      </c>
      <c r="H69" s="785"/>
    </row>
    <row r="70" spans="1:14" s="82" customFormat="1" ht="14.4" customHeight="1">
      <c r="A70" s="200"/>
      <c r="B70" s="135"/>
      <c r="C70" s="170"/>
      <c r="D70" s="817"/>
      <c r="E70" s="816"/>
      <c r="F70" s="766"/>
      <c r="G70" s="817"/>
      <c r="H70" s="785"/>
    </row>
    <row r="71" spans="1:14" s="82" customFormat="1" ht="26.4">
      <c r="A71" s="1229" t="s">
        <v>334</v>
      </c>
      <c r="B71" s="196">
        <v>73</v>
      </c>
      <c r="C71" s="170" t="s">
        <v>875</v>
      </c>
      <c r="D71" s="288"/>
      <c r="E71" s="286"/>
      <c r="F71" s="1836"/>
      <c r="G71" s="294"/>
      <c r="H71" s="1698"/>
    </row>
    <row r="72" spans="1:14" s="134" customFormat="1">
      <c r="A72" s="200"/>
      <c r="B72" s="1229" t="s">
        <v>876</v>
      </c>
      <c r="C72" s="965" t="s">
        <v>19</v>
      </c>
      <c r="D72" s="1704"/>
      <c r="E72" s="1101">
        <v>10000</v>
      </c>
      <c r="F72" s="1491"/>
      <c r="G72" s="1101">
        <f>SUM(E72:F72)</f>
        <v>10000</v>
      </c>
      <c r="H72" s="1705"/>
    </row>
    <row r="73" spans="1:14" s="82" customFormat="1" ht="26.4">
      <c r="A73" s="200" t="s">
        <v>90</v>
      </c>
      <c r="B73" s="196">
        <v>73</v>
      </c>
      <c r="C73" s="170" t="s">
        <v>875</v>
      </c>
      <c r="D73" s="1551"/>
      <c r="E73" s="290">
        <f>E72</f>
        <v>10000</v>
      </c>
      <c r="F73" s="1362">
        <f t="shared" ref="F73:G73" si="13">F72</f>
        <v>0</v>
      </c>
      <c r="G73" s="290">
        <f t="shared" si="13"/>
        <v>10000</v>
      </c>
      <c r="H73" s="1698"/>
    </row>
    <row r="74" spans="1:14" s="82" customFormat="1" ht="15.6" customHeight="1">
      <c r="A74" s="200" t="s">
        <v>90</v>
      </c>
      <c r="B74" s="196">
        <v>70</v>
      </c>
      <c r="C74" s="170" t="s">
        <v>74</v>
      </c>
      <c r="D74" s="1334"/>
      <c r="E74" s="287">
        <f>E60+E57+E68+E73+E64</f>
        <v>135000</v>
      </c>
      <c r="F74" s="1439">
        <f>F60+F57+F68+F73</f>
        <v>0</v>
      </c>
      <c r="G74" s="287">
        <f>G60+G57+G68+G73+G64</f>
        <v>135000</v>
      </c>
      <c r="H74" s="1698"/>
    </row>
    <row r="75" spans="1:14" s="82" customFormat="1">
      <c r="A75" s="200" t="s">
        <v>90</v>
      </c>
      <c r="B75" s="145">
        <v>1.2030000000000001</v>
      </c>
      <c r="C75" s="169" t="s">
        <v>268</v>
      </c>
      <c r="D75" s="289"/>
      <c r="E75" s="290">
        <f>E74</f>
        <v>135000</v>
      </c>
      <c r="F75" s="1362">
        <f t="shared" ref="F75" si="14">F74</f>
        <v>0</v>
      </c>
      <c r="G75" s="290">
        <f>G74</f>
        <v>135000</v>
      </c>
      <c r="H75" s="1223"/>
    </row>
    <row r="76" spans="1:14" s="82" customFormat="1" ht="14.4" customHeight="1">
      <c r="A76" s="200" t="s">
        <v>90</v>
      </c>
      <c r="B76" s="195">
        <v>1</v>
      </c>
      <c r="C76" s="170" t="s">
        <v>79</v>
      </c>
      <c r="D76" s="291"/>
      <c r="E76" s="287">
        <f>E75+E51</f>
        <v>139710</v>
      </c>
      <c r="F76" s="1439">
        <f>F75+F51</f>
        <v>0</v>
      </c>
      <c r="G76" s="287">
        <f>G75+G51</f>
        <v>139710</v>
      </c>
      <c r="H76" s="1223"/>
    </row>
    <row r="77" spans="1:14" s="82" customFormat="1" ht="26.4">
      <c r="A77" s="203" t="s">
        <v>90</v>
      </c>
      <c r="B77" s="213">
        <v>4202</v>
      </c>
      <c r="C77" s="189" t="s">
        <v>73</v>
      </c>
      <c r="D77" s="923"/>
      <c r="E77" s="1468">
        <f>E89+E76</f>
        <v>139710</v>
      </c>
      <c r="F77" s="2070">
        <f>F89+F76</f>
        <v>0</v>
      </c>
      <c r="G77" s="1468">
        <f>G89+G76</f>
        <v>139710</v>
      </c>
      <c r="H77" s="1701"/>
      <c r="I77" s="372"/>
      <c r="N77" s="188"/>
    </row>
    <row r="78" spans="1:14">
      <c r="A78" s="203" t="s">
        <v>90</v>
      </c>
      <c r="B78" s="117"/>
      <c r="C78" s="268" t="s">
        <v>36</v>
      </c>
      <c r="D78" s="1469"/>
      <c r="E78" s="1470">
        <f t="shared" ref="E78:F78" si="15">E77</f>
        <v>139710</v>
      </c>
      <c r="F78" s="2063">
        <f t="shared" si="15"/>
        <v>0</v>
      </c>
      <c r="G78" s="1470">
        <f t="shared" ref="G78" si="16">G77</f>
        <v>139710</v>
      </c>
      <c r="H78" s="248"/>
    </row>
    <row r="79" spans="1:14">
      <c r="A79" s="204" t="s">
        <v>90</v>
      </c>
      <c r="B79" s="197"/>
      <c r="C79" s="190" t="s">
        <v>91</v>
      </c>
      <c r="D79" s="1471"/>
      <c r="E79" s="1472">
        <f>E78+E40</f>
        <v>172835</v>
      </c>
      <c r="F79" s="2063">
        <f>F78+F40</f>
        <v>0</v>
      </c>
      <c r="G79" s="1472">
        <f>G78+G40</f>
        <v>172835</v>
      </c>
      <c r="H79" s="827"/>
    </row>
    <row r="80" spans="1:14">
      <c r="A80" s="1564"/>
      <c r="B80" s="100"/>
      <c r="C80" s="226"/>
      <c r="D80" s="597"/>
      <c r="E80" s="1930"/>
      <c r="F80" s="1930"/>
      <c r="G80" s="1930"/>
      <c r="H80" s="827"/>
    </row>
    <row r="81" spans="1:14">
      <c r="A81" s="1702" t="s">
        <v>334</v>
      </c>
      <c r="B81" s="131" t="s">
        <v>796</v>
      </c>
      <c r="C81" s="109"/>
      <c r="D81" s="153"/>
      <c r="E81" s="253"/>
      <c r="F81" s="153"/>
      <c r="G81" s="106"/>
      <c r="H81" s="1701"/>
    </row>
    <row r="82" spans="1:14">
      <c r="A82" s="131" t="s">
        <v>331</v>
      </c>
      <c r="C82" s="109"/>
      <c r="F82" s="106"/>
      <c r="G82" s="106"/>
      <c r="H82" s="1701"/>
    </row>
    <row r="83" spans="1:14" ht="14.4" customHeight="1">
      <c r="A83" s="1702" t="s">
        <v>330</v>
      </c>
      <c r="B83" s="131" t="s">
        <v>894</v>
      </c>
      <c r="C83" s="1189"/>
      <c r="D83" s="118"/>
      <c r="E83" s="118"/>
      <c r="F83" s="118"/>
      <c r="G83" s="118"/>
      <c r="H83" s="1701"/>
    </row>
    <row r="84" spans="1:14" ht="42" customHeight="1">
      <c r="A84" s="1702" t="s">
        <v>332</v>
      </c>
      <c r="B84" s="2185" t="s">
        <v>893</v>
      </c>
      <c r="C84" s="2185"/>
      <c r="D84" s="2185"/>
      <c r="E84" s="2185"/>
      <c r="F84" s="2185"/>
      <c r="G84" s="2185"/>
      <c r="H84" s="1701"/>
    </row>
    <row r="85" spans="1:14" ht="14.4" customHeight="1">
      <c r="A85" s="1699" t="s">
        <v>340</v>
      </c>
      <c r="B85" s="131" t="s">
        <v>871</v>
      </c>
      <c r="C85" s="1189"/>
      <c r="D85" s="118"/>
      <c r="E85" s="118"/>
      <c r="F85" s="118"/>
      <c r="G85" s="106"/>
      <c r="H85" s="1701"/>
    </row>
    <row r="86" spans="1:14" ht="14.4" customHeight="1">
      <c r="A86" s="1702" t="s">
        <v>338</v>
      </c>
      <c r="B86" s="1231" t="s">
        <v>1040</v>
      </c>
      <c r="C86" s="1231"/>
      <c r="D86" s="1231"/>
      <c r="E86" s="1231"/>
      <c r="F86" s="1231"/>
      <c r="G86" s="1231"/>
      <c r="H86" s="1701"/>
    </row>
    <row r="87" spans="1:14">
      <c r="A87" s="1702"/>
      <c r="B87" s="1231"/>
      <c r="C87" s="1231"/>
      <c r="D87" s="1231"/>
      <c r="E87" s="1231"/>
      <c r="F87" s="1231"/>
      <c r="G87" s="1231"/>
      <c r="H87" s="1701"/>
    </row>
    <row r="88" spans="1:14">
      <c r="B88" s="1231"/>
      <c r="C88" s="1231"/>
      <c r="D88" s="1231"/>
      <c r="E88" s="1231"/>
      <c r="F88" s="1231"/>
      <c r="G88" s="1231"/>
      <c r="H88" s="1701"/>
    </row>
    <row r="89" spans="1:14">
      <c r="C89" s="93"/>
      <c r="D89" s="2126"/>
      <c r="E89" s="623"/>
      <c r="F89" s="2126"/>
      <c r="G89" s="623"/>
      <c r="H89" s="1509"/>
    </row>
    <row r="90" spans="1:14" s="133" customFormat="1">
      <c r="A90" s="131"/>
      <c r="B90" s="109"/>
      <c r="C90" s="93"/>
      <c r="D90" s="125"/>
      <c r="E90" s="125"/>
      <c r="F90" s="125"/>
      <c r="G90" s="125"/>
      <c r="H90" s="1509"/>
      <c r="I90" s="180"/>
      <c r="J90" s="91"/>
      <c r="K90" s="91"/>
      <c r="L90" s="91"/>
      <c r="M90" s="91"/>
      <c r="N90" s="92"/>
    </row>
    <row r="91" spans="1:14" s="133" customFormat="1">
      <c r="A91" s="131"/>
      <c r="B91" s="109"/>
      <c r="C91" s="93"/>
      <c r="D91" s="125"/>
      <c r="E91" s="125"/>
      <c r="F91" s="125"/>
      <c r="G91" s="125"/>
      <c r="H91" s="1509"/>
      <c r="I91" s="180"/>
      <c r="J91" s="91"/>
      <c r="K91" s="91"/>
      <c r="L91" s="91"/>
      <c r="M91" s="91"/>
      <c r="N91" s="92"/>
    </row>
    <row r="92" spans="1:14" s="133" customFormat="1">
      <c r="A92" s="131"/>
      <c r="B92" s="109"/>
      <c r="C92" s="109"/>
      <c r="D92" s="106"/>
      <c r="E92" s="106"/>
      <c r="F92" s="106"/>
      <c r="G92" s="106"/>
      <c r="H92" s="1701"/>
      <c r="I92" s="180"/>
      <c r="J92" s="91"/>
      <c r="K92" s="91"/>
      <c r="L92" s="91"/>
      <c r="M92" s="91"/>
      <c r="N92" s="92"/>
    </row>
    <row r="93" spans="1:14" s="133" customFormat="1">
      <c r="A93" s="131"/>
      <c r="B93" s="109"/>
      <c r="C93" s="109"/>
      <c r="D93" s="106"/>
      <c r="E93" s="106"/>
      <c r="F93" s="106"/>
      <c r="G93" s="106"/>
      <c r="H93" s="1701"/>
      <c r="I93" s="180"/>
      <c r="J93" s="91"/>
      <c r="K93" s="91"/>
      <c r="L93" s="91"/>
      <c r="M93" s="91"/>
      <c r="N93" s="92"/>
    </row>
    <row r="94" spans="1:14" s="133" customFormat="1">
      <c r="A94" s="131"/>
      <c r="B94" s="109"/>
      <c r="C94" s="109"/>
      <c r="D94" s="106"/>
      <c r="E94" s="106"/>
      <c r="F94" s="106"/>
      <c r="G94" s="106"/>
      <c r="H94" s="1701"/>
      <c r="I94" s="180"/>
      <c r="J94" s="91"/>
      <c r="K94" s="91"/>
      <c r="L94" s="91"/>
      <c r="M94" s="91"/>
      <c r="N94" s="92"/>
    </row>
    <row r="95" spans="1:14" s="133" customFormat="1">
      <c r="A95" s="131"/>
      <c r="B95" s="109"/>
      <c r="C95" s="109"/>
      <c r="D95" s="106"/>
      <c r="E95" s="106"/>
      <c r="F95" s="106"/>
      <c r="G95" s="106"/>
      <c r="H95" s="1701"/>
      <c r="I95" s="180"/>
      <c r="J95" s="91"/>
      <c r="K95" s="91"/>
      <c r="L95" s="91"/>
      <c r="M95" s="91"/>
      <c r="N95" s="92"/>
    </row>
    <row r="96" spans="1:14" s="133" customFormat="1">
      <c r="A96" s="131"/>
      <c r="B96" s="109"/>
      <c r="C96" s="218"/>
      <c r="D96" s="106"/>
      <c r="E96" s="106"/>
      <c r="F96" s="106"/>
      <c r="G96" s="106"/>
      <c r="H96" s="1701"/>
      <c r="I96" s="180"/>
      <c r="J96" s="91"/>
      <c r="K96" s="91"/>
      <c r="L96" s="91"/>
      <c r="M96" s="91"/>
      <c r="N96" s="92"/>
    </row>
    <row r="97" spans="1:14" s="133" customFormat="1">
      <c r="A97" s="131"/>
      <c r="B97" s="109"/>
      <c r="C97" s="218"/>
      <c r="D97" s="106"/>
      <c r="E97" s="106"/>
      <c r="F97" s="106"/>
      <c r="G97" s="106"/>
      <c r="H97" s="1701"/>
      <c r="I97" s="180"/>
      <c r="J97" s="91"/>
      <c r="K97" s="91"/>
      <c r="L97" s="91"/>
      <c r="M97" s="91"/>
      <c r="N97" s="92"/>
    </row>
    <row r="98" spans="1:14" s="133" customFormat="1">
      <c r="A98" s="131"/>
      <c r="B98" s="109"/>
      <c r="C98" s="218"/>
      <c r="D98" s="106"/>
      <c r="E98" s="106"/>
      <c r="F98" s="106"/>
      <c r="G98" s="106"/>
      <c r="H98" s="1701"/>
      <c r="I98" s="180"/>
      <c r="J98" s="91"/>
      <c r="K98" s="91"/>
      <c r="L98" s="91"/>
      <c r="M98" s="91"/>
      <c r="N98" s="92"/>
    </row>
    <row r="99" spans="1:14" s="133" customFormat="1">
      <c r="A99" s="131"/>
      <c r="B99" s="109"/>
      <c r="C99" s="218"/>
      <c r="D99" s="106"/>
      <c r="E99" s="106"/>
      <c r="F99" s="106"/>
      <c r="G99" s="106"/>
      <c r="H99" s="1701"/>
      <c r="I99" s="180"/>
      <c r="J99" s="91"/>
      <c r="K99" s="91"/>
      <c r="L99" s="91"/>
      <c r="M99" s="91"/>
      <c r="N99" s="92"/>
    </row>
    <row r="100" spans="1:14" s="133" customFormat="1">
      <c r="A100" s="131"/>
      <c r="B100" s="109"/>
      <c r="C100" s="218"/>
      <c r="D100" s="106"/>
      <c r="E100" s="106"/>
      <c r="F100" s="106"/>
      <c r="G100" s="106"/>
      <c r="H100" s="1701"/>
      <c r="I100" s="180"/>
      <c r="J100" s="91"/>
      <c r="K100" s="91"/>
      <c r="L100" s="91"/>
      <c r="M100" s="91"/>
      <c r="N100" s="92"/>
    </row>
    <row r="101" spans="1:14" s="133" customFormat="1">
      <c r="A101" s="131"/>
      <c r="B101" s="109"/>
      <c r="C101" s="218"/>
      <c r="D101" s="106"/>
      <c r="E101" s="106"/>
      <c r="F101" s="106"/>
      <c r="G101" s="106"/>
      <c r="H101" s="1701"/>
      <c r="I101" s="180"/>
      <c r="J101" s="91"/>
      <c r="K101" s="91"/>
      <c r="L101" s="91"/>
      <c r="M101" s="91"/>
      <c r="N101" s="92"/>
    </row>
    <row r="102" spans="1:14" s="133" customFormat="1">
      <c r="A102" s="131"/>
      <c r="B102" s="109"/>
      <c r="C102" s="218"/>
      <c r="D102" s="106"/>
      <c r="E102" s="106"/>
      <c r="F102" s="106"/>
      <c r="G102" s="106"/>
      <c r="H102" s="1701"/>
      <c r="I102" s="180"/>
      <c r="J102" s="91"/>
      <c r="K102" s="91"/>
      <c r="L102" s="91"/>
      <c r="M102" s="91"/>
      <c r="N102" s="92"/>
    </row>
    <row r="103" spans="1:14" s="133" customFormat="1">
      <c r="A103" s="131"/>
      <c r="B103" s="109"/>
      <c r="C103" s="218"/>
      <c r="D103" s="106"/>
      <c r="E103" s="106"/>
      <c r="F103" s="106"/>
      <c r="G103" s="106"/>
      <c r="H103" s="1701"/>
      <c r="I103" s="180"/>
      <c r="J103" s="91"/>
      <c r="K103" s="91"/>
      <c r="L103" s="91"/>
      <c r="M103" s="91"/>
      <c r="N103" s="92"/>
    </row>
    <row r="104" spans="1:14" s="133" customFormat="1">
      <c r="A104" s="131"/>
      <c r="B104" s="109"/>
      <c r="C104" s="218"/>
      <c r="D104" s="106"/>
      <c r="E104" s="106"/>
      <c r="F104" s="106"/>
      <c r="G104" s="106"/>
      <c r="H104" s="1701"/>
      <c r="I104" s="180"/>
      <c r="J104" s="91"/>
      <c r="K104" s="91"/>
      <c r="L104" s="91"/>
      <c r="M104" s="91"/>
      <c r="N104" s="92"/>
    </row>
    <row r="105" spans="1:14" s="133" customFormat="1">
      <c r="A105" s="131"/>
      <c r="B105" s="109"/>
      <c r="C105" s="218"/>
      <c r="D105" s="106"/>
      <c r="E105" s="106"/>
      <c r="F105" s="106"/>
      <c r="G105" s="106"/>
      <c r="H105" s="1701"/>
      <c r="I105" s="180"/>
      <c r="J105" s="91"/>
      <c r="K105" s="91"/>
      <c r="L105" s="91"/>
      <c r="M105" s="91"/>
      <c r="N105" s="92"/>
    </row>
    <row r="106" spans="1:14" s="133" customFormat="1">
      <c r="A106" s="131"/>
      <c r="B106" s="109"/>
      <c r="C106" s="218"/>
      <c r="D106" s="106"/>
      <c r="E106" s="106"/>
      <c r="F106" s="106"/>
      <c r="G106" s="106"/>
      <c r="H106" s="1701"/>
      <c r="I106" s="180"/>
      <c r="J106" s="91"/>
      <c r="K106" s="91"/>
      <c r="L106" s="91"/>
      <c r="M106" s="91"/>
      <c r="N106" s="92"/>
    </row>
    <row r="107" spans="1:14" s="133" customFormat="1">
      <c r="A107" s="131"/>
      <c r="B107" s="109"/>
      <c r="C107" s="218"/>
      <c r="D107" s="106"/>
      <c r="E107" s="106"/>
      <c r="F107" s="106"/>
      <c r="G107" s="106"/>
      <c r="H107" s="1701"/>
      <c r="I107" s="180"/>
      <c r="J107" s="91"/>
      <c r="K107" s="91"/>
      <c r="L107" s="91"/>
      <c r="M107" s="91"/>
      <c r="N107" s="92"/>
    </row>
    <row r="108" spans="1:14" s="133" customFormat="1">
      <c r="A108" s="131"/>
      <c r="B108" s="109"/>
      <c r="C108" s="218"/>
      <c r="D108" s="106"/>
      <c r="E108" s="106"/>
      <c r="F108" s="106"/>
      <c r="G108" s="106"/>
      <c r="H108" s="1701"/>
      <c r="I108" s="180"/>
      <c r="J108" s="91"/>
      <c r="K108" s="91"/>
      <c r="L108" s="91"/>
      <c r="M108" s="91"/>
      <c r="N108" s="92"/>
    </row>
    <row r="109" spans="1:14" s="133" customFormat="1">
      <c r="A109" s="131"/>
      <c r="B109" s="109"/>
      <c r="C109" s="218"/>
      <c r="D109" s="106"/>
      <c r="E109" s="106"/>
      <c r="F109" s="106"/>
      <c r="G109" s="106"/>
      <c r="H109" s="1701"/>
      <c r="I109" s="180"/>
      <c r="J109" s="91"/>
      <c r="K109" s="91"/>
      <c r="L109" s="91"/>
      <c r="M109" s="91"/>
      <c r="N109" s="92"/>
    </row>
    <row r="110" spans="1:14" s="133" customFormat="1">
      <c r="A110" s="131"/>
      <c r="B110" s="109"/>
      <c r="C110" s="218"/>
      <c r="D110" s="106"/>
      <c r="E110" s="106"/>
      <c r="F110" s="106"/>
      <c r="G110" s="106"/>
      <c r="H110" s="1701"/>
      <c r="I110" s="180"/>
      <c r="J110" s="91"/>
      <c r="K110" s="91"/>
      <c r="L110" s="91"/>
      <c r="M110" s="91"/>
      <c r="N110" s="92"/>
    </row>
    <row r="111" spans="1:14" s="133" customFormat="1">
      <c r="A111" s="131"/>
      <c r="B111" s="109"/>
      <c r="C111" s="218"/>
      <c r="D111" s="106"/>
      <c r="E111" s="106"/>
      <c r="F111" s="106"/>
      <c r="G111" s="106"/>
      <c r="H111" s="1701"/>
      <c r="I111" s="180"/>
      <c r="J111" s="91"/>
      <c r="K111" s="91"/>
      <c r="L111" s="91"/>
      <c r="M111" s="91"/>
      <c r="N111" s="92"/>
    </row>
    <row r="112" spans="1:14" s="133" customFormat="1">
      <c r="A112" s="131"/>
      <c r="B112" s="109"/>
      <c r="C112" s="218"/>
      <c r="D112" s="106"/>
      <c r="E112" s="106"/>
      <c r="F112" s="106"/>
      <c r="G112" s="106"/>
      <c r="H112" s="1701"/>
      <c r="I112" s="180"/>
      <c r="J112" s="91"/>
      <c r="K112" s="91"/>
      <c r="L112" s="91"/>
      <c r="M112" s="91"/>
      <c r="N112" s="92"/>
    </row>
    <row r="113" spans="1:14" s="133" customFormat="1">
      <c r="A113" s="131"/>
      <c r="B113" s="109"/>
      <c r="C113" s="218"/>
      <c r="D113" s="106"/>
      <c r="E113" s="106"/>
      <c r="F113" s="106"/>
      <c r="G113" s="106"/>
      <c r="H113" s="1701"/>
      <c r="I113" s="180"/>
      <c r="J113" s="91"/>
      <c r="K113" s="91"/>
      <c r="L113" s="91"/>
      <c r="M113" s="91"/>
      <c r="N113" s="92"/>
    </row>
    <row r="114" spans="1:14" s="133" customFormat="1">
      <c r="A114" s="131"/>
      <c r="B114" s="109"/>
      <c r="C114" s="218"/>
      <c r="D114" s="106"/>
      <c r="E114" s="106"/>
      <c r="F114" s="106"/>
      <c r="G114" s="106"/>
      <c r="H114" s="1701"/>
      <c r="I114" s="180"/>
      <c r="J114" s="91"/>
      <c r="K114" s="91"/>
      <c r="L114" s="91"/>
      <c r="M114" s="91"/>
      <c r="N114" s="92"/>
    </row>
    <row r="115" spans="1:14" s="133" customFormat="1">
      <c r="A115" s="131"/>
      <c r="B115" s="109"/>
      <c r="C115" s="218"/>
      <c r="D115" s="106"/>
      <c r="E115" s="106"/>
      <c r="F115" s="106"/>
      <c r="G115" s="106"/>
      <c r="H115" s="1701"/>
      <c r="I115" s="180"/>
      <c r="J115" s="91"/>
      <c r="K115" s="91"/>
      <c r="L115" s="91"/>
      <c r="M115" s="91"/>
      <c r="N115" s="92"/>
    </row>
    <row r="116" spans="1:14" s="133" customFormat="1">
      <c r="A116" s="131"/>
      <c r="B116" s="109"/>
      <c r="C116" s="218"/>
      <c r="D116" s="106"/>
      <c r="E116" s="106"/>
      <c r="F116" s="106"/>
      <c r="G116" s="106"/>
      <c r="H116" s="1701"/>
      <c r="I116" s="180"/>
      <c r="J116" s="91"/>
      <c r="K116" s="91"/>
      <c r="L116" s="91"/>
      <c r="M116" s="91"/>
      <c r="N116" s="92"/>
    </row>
    <row r="117" spans="1:14" s="133" customFormat="1">
      <c r="A117" s="131"/>
      <c r="B117" s="109"/>
      <c r="C117" s="218"/>
      <c r="D117" s="106"/>
      <c r="E117" s="106"/>
      <c r="F117" s="106"/>
      <c r="G117" s="106"/>
      <c r="H117" s="1701"/>
      <c r="I117" s="180"/>
      <c r="J117" s="91"/>
      <c r="K117" s="91"/>
      <c r="L117" s="91"/>
      <c r="M117" s="91"/>
      <c r="N117" s="92"/>
    </row>
    <row r="118" spans="1:14" s="133" customFormat="1">
      <c r="A118" s="131"/>
      <c r="B118" s="109"/>
      <c r="C118" s="218"/>
      <c r="D118" s="106"/>
      <c r="E118" s="106"/>
      <c r="F118" s="106"/>
      <c r="G118" s="106"/>
      <c r="H118" s="1701"/>
      <c r="I118" s="180"/>
      <c r="J118" s="91"/>
      <c r="K118" s="91"/>
      <c r="L118" s="91"/>
      <c r="M118" s="91"/>
      <c r="N118" s="92"/>
    </row>
    <row r="119" spans="1:14" s="133" customFormat="1">
      <c r="A119" s="131"/>
      <c r="B119" s="109"/>
      <c r="C119" s="218"/>
      <c r="D119" s="106"/>
      <c r="E119" s="106"/>
      <c r="F119" s="106"/>
      <c r="G119" s="106"/>
      <c r="H119" s="1701"/>
      <c r="I119" s="180"/>
      <c r="J119" s="91"/>
      <c r="K119" s="91"/>
      <c r="L119" s="91"/>
      <c r="M119" s="91"/>
      <c r="N119" s="92"/>
    </row>
    <row r="120" spans="1:14" s="133" customFormat="1">
      <c r="A120" s="131"/>
      <c r="B120" s="109"/>
      <c r="C120" s="218"/>
      <c r="D120" s="106"/>
      <c r="E120" s="106"/>
      <c r="F120" s="106"/>
      <c r="G120" s="106"/>
      <c r="H120" s="1701"/>
      <c r="I120" s="180"/>
      <c r="J120" s="91"/>
      <c r="K120" s="91"/>
      <c r="L120" s="91"/>
      <c r="M120" s="91"/>
      <c r="N120" s="92"/>
    </row>
    <row r="121" spans="1:14" s="133" customFormat="1">
      <c r="A121" s="131"/>
      <c r="B121" s="109"/>
      <c r="C121" s="218"/>
      <c r="D121" s="106"/>
      <c r="E121" s="106"/>
      <c r="F121" s="106"/>
      <c r="G121" s="106"/>
      <c r="H121" s="1701"/>
      <c r="I121" s="180"/>
      <c r="J121" s="91"/>
      <c r="K121" s="91"/>
      <c r="L121" s="91"/>
      <c r="M121" s="91"/>
      <c r="N121" s="92"/>
    </row>
    <row r="122" spans="1:14" s="125" customFormat="1">
      <c r="A122" s="131"/>
      <c r="B122" s="109"/>
      <c r="C122" s="218"/>
      <c r="D122" s="106"/>
      <c r="E122" s="106"/>
      <c r="F122" s="106"/>
      <c r="G122" s="106"/>
      <c r="H122" s="1701"/>
      <c r="I122" s="180"/>
      <c r="J122" s="91"/>
      <c r="K122" s="91"/>
      <c r="L122" s="91"/>
      <c r="M122" s="91"/>
      <c r="N122" s="92"/>
    </row>
    <row r="123" spans="1:14" s="125" customFormat="1">
      <c r="A123" s="131"/>
      <c r="B123" s="109"/>
      <c r="C123" s="218"/>
      <c r="D123" s="106"/>
      <c r="E123" s="106"/>
      <c r="F123" s="106"/>
      <c r="G123" s="106"/>
      <c r="H123" s="1701"/>
      <c r="I123" s="180"/>
      <c r="J123" s="91"/>
      <c r="K123" s="91"/>
      <c r="L123" s="91"/>
      <c r="M123" s="91"/>
      <c r="N123" s="92"/>
    </row>
    <row r="124" spans="1:14" s="125" customFormat="1">
      <c r="A124" s="131"/>
      <c r="B124" s="109"/>
      <c r="C124" s="218"/>
      <c r="D124" s="106"/>
      <c r="E124" s="106"/>
      <c r="F124" s="106"/>
      <c r="G124" s="106"/>
      <c r="H124" s="1701"/>
      <c r="I124" s="180"/>
      <c r="J124" s="91"/>
      <c r="K124" s="91"/>
      <c r="L124" s="91"/>
      <c r="M124" s="91"/>
      <c r="N124" s="92"/>
    </row>
    <row r="125" spans="1:14" s="125" customFormat="1">
      <c r="A125" s="131"/>
      <c r="B125" s="109"/>
      <c r="C125" s="218"/>
      <c r="D125" s="106"/>
      <c r="E125" s="106"/>
      <c r="F125" s="106"/>
      <c r="G125" s="106"/>
      <c r="H125" s="1701"/>
      <c r="I125" s="180"/>
      <c r="J125" s="91"/>
      <c r="K125" s="91"/>
      <c r="L125" s="91"/>
      <c r="M125" s="91"/>
      <c r="N125" s="92"/>
    </row>
    <row r="126" spans="1:14" s="125" customFormat="1">
      <c r="A126" s="131"/>
      <c r="B126" s="109"/>
      <c r="C126" s="218"/>
      <c r="D126" s="106"/>
      <c r="E126" s="106"/>
      <c r="F126" s="106"/>
      <c r="G126" s="106"/>
      <c r="H126" s="1701"/>
      <c r="I126" s="180"/>
      <c r="J126" s="91"/>
      <c r="K126" s="91"/>
      <c r="L126" s="91"/>
      <c r="M126" s="91"/>
      <c r="N126" s="92"/>
    </row>
    <row r="127" spans="1:14" s="125" customFormat="1">
      <c r="A127" s="131"/>
      <c r="B127" s="109"/>
      <c r="C127" s="218"/>
      <c r="D127" s="106"/>
      <c r="E127" s="106"/>
      <c r="F127" s="106"/>
      <c r="G127" s="106"/>
      <c r="H127" s="1701"/>
      <c r="I127" s="180"/>
      <c r="J127" s="91"/>
      <c r="K127" s="91"/>
      <c r="L127" s="91"/>
      <c r="M127" s="91"/>
      <c r="N127" s="92"/>
    </row>
    <row r="128" spans="1:14" s="125" customFormat="1">
      <c r="A128" s="131"/>
      <c r="B128" s="109"/>
      <c r="C128" s="218"/>
      <c r="D128" s="106"/>
      <c r="E128" s="106"/>
      <c r="F128" s="106"/>
      <c r="G128" s="106"/>
      <c r="H128" s="1701"/>
      <c r="I128" s="180"/>
      <c r="J128" s="91"/>
      <c r="K128" s="91"/>
      <c r="L128" s="91"/>
      <c r="M128" s="91"/>
      <c r="N128" s="92"/>
    </row>
    <row r="129" spans="1:14" s="125" customFormat="1">
      <c r="A129" s="131"/>
      <c r="B129" s="109"/>
      <c r="C129" s="218"/>
      <c r="D129" s="106"/>
      <c r="E129" s="106"/>
      <c r="F129" s="106"/>
      <c r="G129" s="106"/>
      <c r="H129" s="1701"/>
      <c r="I129" s="180"/>
      <c r="J129" s="91"/>
      <c r="K129" s="91"/>
      <c r="L129" s="91"/>
      <c r="M129" s="91"/>
      <c r="N129" s="92"/>
    </row>
    <row r="130" spans="1:14" s="125" customFormat="1">
      <c r="A130" s="131"/>
      <c r="B130" s="109"/>
      <c r="C130" s="218"/>
      <c r="D130" s="106"/>
      <c r="E130" s="106"/>
      <c r="F130" s="106"/>
      <c r="G130" s="106"/>
      <c r="H130" s="1701"/>
      <c r="I130" s="180"/>
      <c r="J130" s="91"/>
      <c r="K130" s="91"/>
      <c r="L130" s="91"/>
      <c r="M130" s="91"/>
      <c r="N130" s="92"/>
    </row>
    <row r="131" spans="1:14" s="125" customFormat="1">
      <c r="A131" s="131"/>
      <c r="B131" s="109"/>
      <c r="C131" s="218"/>
      <c r="D131" s="106"/>
      <c r="E131" s="106"/>
      <c r="F131" s="106"/>
      <c r="G131" s="106"/>
      <c r="H131" s="1701"/>
      <c r="I131" s="180"/>
      <c r="J131" s="91"/>
      <c r="K131" s="91"/>
      <c r="L131" s="91"/>
      <c r="M131" s="91"/>
      <c r="N131" s="92"/>
    </row>
    <row r="132" spans="1:14" s="125" customFormat="1">
      <c r="A132" s="131"/>
      <c r="B132" s="109"/>
      <c r="C132" s="218"/>
      <c r="D132" s="106"/>
      <c r="E132" s="106"/>
      <c r="F132" s="106"/>
      <c r="G132" s="106"/>
      <c r="H132" s="1701"/>
      <c r="I132" s="180"/>
      <c r="J132" s="91"/>
      <c r="K132" s="91"/>
      <c r="L132" s="91"/>
      <c r="M132" s="91"/>
      <c r="N132" s="92"/>
    </row>
    <row r="133" spans="1:14" s="125" customFormat="1">
      <c r="A133" s="131"/>
      <c r="B133" s="109"/>
      <c r="C133" s="218"/>
      <c r="D133" s="106"/>
      <c r="E133" s="106"/>
      <c r="F133" s="106"/>
      <c r="G133" s="106"/>
      <c r="H133" s="1701"/>
      <c r="I133" s="180"/>
      <c r="J133" s="91"/>
      <c r="K133" s="91"/>
      <c r="L133" s="91"/>
      <c r="M133" s="91"/>
      <c r="N133" s="92"/>
    </row>
    <row r="134" spans="1:14" s="125" customFormat="1">
      <c r="A134" s="131"/>
      <c r="B134" s="109"/>
      <c r="C134" s="218"/>
      <c r="D134" s="106"/>
      <c r="E134" s="106"/>
      <c r="F134" s="106"/>
      <c r="G134" s="106"/>
      <c r="H134" s="1701"/>
      <c r="I134" s="180"/>
      <c r="J134" s="91"/>
      <c r="K134" s="91"/>
      <c r="L134" s="91"/>
      <c r="M134" s="91"/>
      <c r="N134" s="92"/>
    </row>
    <row r="135" spans="1:14" s="125" customFormat="1">
      <c r="A135" s="131"/>
      <c r="B135" s="109"/>
      <c r="C135" s="218"/>
      <c r="D135" s="106"/>
      <c r="E135" s="106"/>
      <c r="F135" s="106"/>
      <c r="G135" s="106"/>
      <c r="H135" s="1701"/>
      <c r="I135" s="180"/>
      <c r="J135" s="91"/>
      <c r="K135" s="91"/>
      <c r="L135" s="91"/>
      <c r="M135" s="91"/>
      <c r="N135" s="92"/>
    </row>
    <row r="136" spans="1:14" s="125" customFormat="1">
      <c r="A136" s="131"/>
      <c r="B136" s="109"/>
      <c r="C136" s="218"/>
      <c r="D136" s="106"/>
      <c r="E136" s="106"/>
      <c r="F136" s="106"/>
      <c r="G136" s="106"/>
      <c r="H136" s="1701"/>
      <c r="I136" s="180"/>
      <c r="J136" s="91"/>
      <c r="K136" s="91"/>
      <c r="L136" s="91"/>
      <c r="M136" s="91"/>
      <c r="N136" s="92"/>
    </row>
    <row r="137" spans="1:14" s="125" customFormat="1">
      <c r="A137" s="131"/>
      <c r="B137" s="109"/>
      <c r="C137" s="218"/>
      <c r="D137" s="106"/>
      <c r="E137" s="106"/>
      <c r="F137" s="106"/>
      <c r="G137" s="106"/>
      <c r="H137" s="1701"/>
      <c r="I137" s="180"/>
      <c r="J137" s="91"/>
      <c r="K137" s="91"/>
      <c r="L137" s="91"/>
      <c r="M137" s="91"/>
      <c r="N137" s="92"/>
    </row>
    <row r="138" spans="1:14" s="125" customFormat="1">
      <c r="A138" s="131"/>
      <c r="B138" s="109"/>
      <c r="C138" s="218"/>
      <c r="D138" s="106"/>
      <c r="E138" s="106"/>
      <c r="F138" s="106"/>
      <c r="G138" s="106"/>
      <c r="H138" s="1701"/>
      <c r="I138" s="180"/>
      <c r="J138" s="91"/>
      <c r="K138" s="91"/>
      <c r="L138" s="91"/>
      <c r="M138" s="91"/>
      <c r="N138" s="92"/>
    </row>
    <row r="139" spans="1:14" s="125" customFormat="1">
      <c r="A139" s="131"/>
      <c r="B139" s="109"/>
      <c r="C139" s="218"/>
      <c r="D139" s="106"/>
      <c r="E139" s="106"/>
      <c r="F139" s="106"/>
      <c r="G139" s="106"/>
      <c r="H139" s="1701"/>
      <c r="I139" s="180"/>
      <c r="J139" s="91"/>
      <c r="K139" s="91"/>
      <c r="L139" s="91"/>
      <c r="M139" s="91"/>
      <c r="N139" s="92"/>
    </row>
    <row r="140" spans="1:14" s="125" customFormat="1">
      <c r="A140" s="131"/>
      <c r="B140" s="109"/>
      <c r="C140" s="218"/>
      <c r="D140" s="106"/>
      <c r="E140" s="106"/>
      <c r="F140" s="106"/>
      <c r="G140" s="106"/>
      <c r="H140" s="1701"/>
      <c r="I140" s="180"/>
      <c r="J140" s="91"/>
      <c r="K140" s="91"/>
      <c r="L140" s="91"/>
      <c r="M140" s="91"/>
      <c r="N140" s="92"/>
    </row>
    <row r="141" spans="1:14" s="125" customFormat="1">
      <c r="A141" s="131"/>
      <c r="B141" s="109"/>
      <c r="C141" s="218"/>
      <c r="D141" s="106"/>
      <c r="E141" s="106"/>
      <c r="F141" s="106"/>
      <c r="G141" s="106"/>
      <c r="H141" s="1701"/>
      <c r="I141" s="180"/>
      <c r="J141" s="91"/>
      <c r="K141" s="91"/>
      <c r="L141" s="91"/>
      <c r="M141" s="91"/>
      <c r="N141" s="92"/>
    </row>
    <row r="142" spans="1:14" s="125" customFormat="1">
      <c r="A142" s="131"/>
      <c r="B142" s="109"/>
      <c r="C142" s="218"/>
      <c r="D142" s="106"/>
      <c r="E142" s="106"/>
      <c r="F142" s="106"/>
      <c r="G142" s="106"/>
      <c r="H142" s="1701"/>
      <c r="I142" s="180"/>
      <c r="J142" s="91"/>
      <c r="K142" s="91"/>
      <c r="L142" s="91"/>
      <c r="M142" s="91"/>
      <c r="N142" s="92"/>
    </row>
    <row r="143" spans="1:14" s="125" customFormat="1">
      <c r="A143" s="131"/>
      <c r="B143" s="109"/>
      <c r="C143" s="218"/>
      <c r="D143" s="106"/>
      <c r="E143" s="106"/>
      <c r="F143" s="106"/>
      <c r="G143" s="106"/>
      <c r="H143" s="1701"/>
      <c r="I143" s="180"/>
      <c r="J143" s="91"/>
      <c r="K143" s="91"/>
      <c r="L143" s="91"/>
      <c r="M143" s="91"/>
      <c r="N143" s="92"/>
    </row>
    <row r="144" spans="1:14" s="125" customFormat="1">
      <c r="A144" s="131"/>
      <c r="B144" s="109"/>
      <c r="C144" s="218"/>
      <c r="D144" s="106"/>
      <c r="E144" s="106"/>
      <c r="F144" s="106"/>
      <c r="G144" s="106"/>
      <c r="H144" s="1701"/>
      <c r="I144" s="180"/>
      <c r="J144" s="91"/>
      <c r="K144" s="91"/>
      <c r="L144" s="91"/>
      <c r="M144" s="91"/>
      <c r="N144" s="92"/>
    </row>
    <row r="145" spans="1:14" s="125" customFormat="1">
      <c r="A145" s="131"/>
      <c r="B145" s="109"/>
      <c r="C145" s="218"/>
      <c r="D145" s="106"/>
      <c r="E145" s="106"/>
      <c r="F145" s="106"/>
      <c r="G145" s="106"/>
      <c r="H145" s="1701"/>
      <c r="I145" s="180"/>
      <c r="J145" s="91"/>
      <c r="K145" s="91"/>
      <c r="L145" s="91"/>
      <c r="M145" s="91"/>
      <c r="N145" s="92"/>
    </row>
    <row r="146" spans="1:14" s="125" customFormat="1">
      <c r="A146" s="131"/>
      <c r="B146" s="109"/>
      <c r="C146" s="218"/>
      <c r="D146" s="106"/>
      <c r="E146" s="106"/>
      <c r="F146" s="106"/>
      <c r="G146" s="106"/>
      <c r="H146" s="1701"/>
      <c r="I146" s="180"/>
      <c r="J146" s="91"/>
      <c r="K146" s="91"/>
      <c r="L146" s="91"/>
      <c r="M146" s="91"/>
      <c r="N146" s="92"/>
    </row>
    <row r="147" spans="1:14" s="125" customFormat="1">
      <c r="A147" s="131"/>
      <c r="B147" s="109"/>
      <c r="C147" s="218"/>
      <c r="D147" s="106"/>
      <c r="E147" s="106"/>
      <c r="F147" s="106"/>
      <c r="G147" s="106"/>
      <c r="H147" s="1701"/>
      <c r="I147" s="180"/>
      <c r="J147" s="91"/>
      <c r="K147" s="91"/>
      <c r="L147" s="91"/>
      <c r="M147" s="91"/>
      <c r="N147" s="92"/>
    </row>
    <row r="148" spans="1:14" s="125" customFormat="1">
      <c r="A148" s="131"/>
      <c r="B148" s="109"/>
      <c r="C148" s="218"/>
      <c r="D148" s="106"/>
      <c r="E148" s="106"/>
      <c r="F148" s="106"/>
      <c r="G148" s="106"/>
      <c r="H148" s="1701"/>
      <c r="I148" s="180"/>
      <c r="J148" s="91"/>
      <c r="K148" s="91"/>
      <c r="L148" s="91"/>
      <c r="M148" s="91"/>
      <c r="N148" s="92"/>
    </row>
    <row r="149" spans="1:14" s="125" customFormat="1">
      <c r="A149" s="131"/>
      <c r="B149" s="109"/>
      <c r="C149" s="218"/>
      <c r="D149" s="106"/>
      <c r="E149" s="106"/>
      <c r="F149" s="106"/>
      <c r="G149" s="106"/>
      <c r="H149" s="1701"/>
      <c r="I149" s="180"/>
      <c r="J149" s="91"/>
      <c r="K149" s="91"/>
      <c r="L149" s="91"/>
      <c r="M149" s="91"/>
      <c r="N149" s="92"/>
    </row>
    <row r="150" spans="1:14" s="125" customFormat="1">
      <c r="A150" s="131"/>
      <c r="B150" s="109"/>
      <c r="C150" s="218"/>
      <c r="D150" s="106"/>
      <c r="E150" s="106"/>
      <c r="F150" s="106"/>
      <c r="G150" s="106"/>
      <c r="H150" s="1701"/>
      <c r="I150" s="180"/>
      <c r="J150" s="91"/>
      <c r="K150" s="91"/>
      <c r="L150" s="91"/>
      <c r="M150" s="91"/>
      <c r="N150" s="92"/>
    </row>
    <row r="151" spans="1:14" s="125" customFormat="1">
      <c r="A151" s="131"/>
      <c r="B151" s="109"/>
      <c r="C151" s="218"/>
      <c r="D151" s="106"/>
      <c r="E151" s="106"/>
      <c r="F151" s="106"/>
      <c r="G151" s="106"/>
      <c r="H151" s="1701"/>
      <c r="I151" s="180"/>
      <c r="J151" s="91"/>
      <c r="K151" s="91"/>
      <c r="L151" s="91"/>
      <c r="M151" s="91"/>
      <c r="N151" s="92"/>
    </row>
    <row r="152" spans="1:14" s="125" customFormat="1">
      <c r="A152" s="131"/>
      <c r="B152" s="109"/>
      <c r="C152" s="218"/>
      <c r="D152" s="106"/>
      <c r="E152" s="106"/>
      <c r="F152" s="106"/>
      <c r="G152" s="106"/>
      <c r="H152" s="1701"/>
      <c r="I152" s="180"/>
      <c r="J152" s="91"/>
      <c r="K152" s="91"/>
      <c r="L152" s="91"/>
      <c r="M152" s="91"/>
      <c r="N152" s="92"/>
    </row>
    <row r="153" spans="1:14" s="125" customFormat="1">
      <c r="A153" s="131"/>
      <c r="B153" s="109"/>
      <c r="C153" s="218"/>
      <c r="D153" s="106"/>
      <c r="E153" s="106"/>
      <c r="F153" s="106"/>
      <c r="G153" s="106"/>
      <c r="H153" s="1701"/>
      <c r="I153" s="180"/>
      <c r="J153" s="91"/>
      <c r="K153" s="91"/>
      <c r="L153" s="91"/>
      <c r="M153" s="91"/>
      <c r="N153" s="92"/>
    </row>
    <row r="154" spans="1:14" s="125" customFormat="1">
      <c r="A154" s="131"/>
      <c r="B154" s="109"/>
      <c r="C154" s="218"/>
      <c r="D154" s="106"/>
      <c r="E154" s="106"/>
      <c r="F154" s="106"/>
      <c r="G154" s="106"/>
      <c r="H154" s="1701"/>
      <c r="I154" s="180"/>
      <c r="J154" s="91"/>
      <c r="K154" s="91"/>
      <c r="L154" s="91"/>
      <c r="M154" s="91"/>
      <c r="N154" s="92"/>
    </row>
    <row r="155" spans="1:14" s="125" customFormat="1">
      <c r="A155" s="131"/>
      <c r="B155" s="109"/>
      <c r="C155" s="218"/>
      <c r="D155" s="106"/>
      <c r="E155" s="106"/>
      <c r="F155" s="106"/>
      <c r="G155" s="106"/>
      <c r="H155" s="1701"/>
      <c r="I155" s="180"/>
      <c r="J155" s="91"/>
      <c r="K155" s="91"/>
      <c r="L155" s="91"/>
      <c r="M155" s="91"/>
      <c r="N155" s="92"/>
    </row>
    <row r="156" spans="1:14" s="125" customFormat="1">
      <c r="A156" s="131"/>
      <c r="B156" s="109"/>
      <c r="C156" s="218"/>
      <c r="D156" s="106"/>
      <c r="E156" s="106"/>
      <c r="F156" s="106"/>
      <c r="G156" s="106"/>
      <c r="H156" s="1701"/>
      <c r="I156" s="180"/>
      <c r="J156" s="91"/>
      <c r="K156" s="91"/>
      <c r="L156" s="91"/>
      <c r="M156" s="91"/>
      <c r="N156" s="92"/>
    </row>
    <row r="157" spans="1:14" s="125" customFormat="1">
      <c r="A157" s="131"/>
      <c r="B157" s="109"/>
      <c r="C157" s="218"/>
      <c r="D157" s="106"/>
      <c r="E157" s="106"/>
      <c r="F157" s="106"/>
      <c r="G157" s="106"/>
      <c r="H157" s="1701"/>
      <c r="I157" s="180"/>
      <c r="J157" s="91"/>
      <c r="K157" s="91"/>
      <c r="L157" s="91"/>
      <c r="M157" s="91"/>
      <c r="N157" s="92"/>
    </row>
    <row r="158" spans="1:14" s="125" customFormat="1">
      <c r="A158" s="131"/>
      <c r="B158" s="109"/>
      <c r="C158" s="218"/>
      <c r="D158" s="106"/>
      <c r="E158" s="106"/>
      <c r="F158" s="106"/>
      <c r="G158" s="106"/>
      <c r="H158" s="1701"/>
      <c r="I158" s="180"/>
      <c r="J158" s="91"/>
      <c r="K158" s="91"/>
      <c r="L158" s="91"/>
      <c r="M158" s="91"/>
      <c r="N158" s="92"/>
    </row>
    <row r="159" spans="1:14" s="125" customFormat="1">
      <c r="A159" s="131"/>
      <c r="B159" s="109"/>
      <c r="C159" s="218"/>
      <c r="D159" s="106"/>
      <c r="E159" s="106"/>
      <c r="F159" s="106"/>
      <c r="G159" s="106"/>
      <c r="H159" s="1701"/>
      <c r="I159" s="180"/>
      <c r="J159" s="91"/>
      <c r="K159" s="91"/>
      <c r="L159" s="91"/>
      <c r="M159" s="91"/>
      <c r="N159" s="92"/>
    </row>
    <row r="160" spans="1:14" s="125" customFormat="1">
      <c r="A160" s="131"/>
      <c r="B160" s="109"/>
      <c r="C160" s="218"/>
      <c r="D160" s="106"/>
      <c r="E160" s="106"/>
      <c r="F160" s="106"/>
      <c r="G160" s="106"/>
      <c r="H160" s="1701"/>
      <c r="I160" s="180"/>
      <c r="J160" s="91"/>
      <c r="K160" s="91"/>
      <c r="L160" s="91"/>
      <c r="M160" s="91"/>
      <c r="N160" s="92"/>
    </row>
    <row r="161" spans="1:14" s="125" customFormat="1">
      <c r="A161" s="131"/>
      <c r="B161" s="109"/>
      <c r="C161" s="218"/>
      <c r="D161" s="106"/>
      <c r="E161" s="106"/>
      <c r="F161" s="106"/>
      <c r="G161" s="106"/>
      <c r="H161" s="1701"/>
      <c r="I161" s="180"/>
      <c r="J161" s="91"/>
      <c r="K161" s="91"/>
      <c r="L161" s="91"/>
      <c r="M161" s="91"/>
      <c r="N161" s="92"/>
    </row>
    <row r="162" spans="1:14" s="125" customFormat="1">
      <c r="A162" s="131"/>
      <c r="B162" s="109"/>
      <c r="C162" s="218"/>
      <c r="D162" s="106"/>
      <c r="E162" s="106"/>
      <c r="F162" s="106"/>
      <c r="G162" s="106"/>
      <c r="H162" s="1701"/>
      <c r="I162" s="180"/>
      <c r="J162" s="91"/>
      <c r="K162" s="91"/>
      <c r="L162" s="91"/>
      <c r="M162" s="91"/>
      <c r="N162" s="92"/>
    </row>
    <row r="163" spans="1:14" s="125" customFormat="1">
      <c r="A163" s="131"/>
      <c r="B163" s="109"/>
      <c r="C163" s="218"/>
      <c r="D163" s="106"/>
      <c r="E163" s="106"/>
      <c r="F163" s="106"/>
      <c r="G163" s="106"/>
      <c r="H163" s="1701"/>
      <c r="I163" s="180"/>
      <c r="J163" s="91"/>
      <c r="K163" s="91"/>
      <c r="L163" s="91"/>
      <c r="M163" s="91"/>
      <c r="N163" s="92"/>
    </row>
    <row r="164" spans="1:14" s="125" customFormat="1">
      <c r="A164" s="131"/>
      <c r="B164" s="109"/>
      <c r="C164" s="218"/>
      <c r="D164" s="106"/>
      <c r="E164" s="106"/>
      <c r="F164" s="106"/>
      <c r="G164" s="106"/>
      <c r="H164" s="1701"/>
      <c r="I164" s="180"/>
      <c r="J164" s="91"/>
      <c r="K164" s="91"/>
      <c r="L164" s="91"/>
      <c r="M164" s="91"/>
      <c r="N164" s="92"/>
    </row>
    <row r="165" spans="1:14" s="125" customFormat="1">
      <c r="A165" s="131"/>
      <c r="B165" s="109"/>
      <c r="C165" s="218"/>
      <c r="D165" s="106"/>
      <c r="E165" s="106"/>
      <c r="F165" s="106"/>
      <c r="G165" s="106"/>
      <c r="H165" s="1701"/>
      <c r="I165" s="180"/>
      <c r="J165" s="91"/>
      <c r="K165" s="91"/>
      <c r="L165" s="91"/>
      <c r="M165" s="91"/>
      <c r="N165" s="92"/>
    </row>
    <row r="166" spans="1:14" s="125" customFormat="1">
      <c r="A166" s="131"/>
      <c r="B166" s="109"/>
      <c r="C166" s="218"/>
      <c r="D166" s="106"/>
      <c r="E166" s="106"/>
      <c r="F166" s="106"/>
      <c r="G166" s="106"/>
      <c r="H166" s="1701"/>
      <c r="I166" s="180"/>
      <c r="J166" s="91"/>
      <c r="K166" s="91"/>
      <c r="L166" s="91"/>
      <c r="M166" s="91"/>
      <c r="N166" s="92"/>
    </row>
    <row r="167" spans="1:14" s="125" customFormat="1">
      <c r="A167" s="131"/>
      <c r="B167" s="109"/>
      <c r="C167" s="218"/>
      <c r="D167" s="106"/>
      <c r="E167" s="106"/>
      <c r="F167" s="106"/>
      <c r="G167" s="106"/>
      <c r="H167" s="1701"/>
      <c r="I167" s="180"/>
      <c r="J167" s="91"/>
      <c r="K167" s="91"/>
      <c r="L167" s="91"/>
      <c r="M167" s="91"/>
      <c r="N167" s="92"/>
    </row>
    <row r="168" spans="1:14" s="125" customFormat="1">
      <c r="A168" s="131"/>
      <c r="B168" s="109"/>
      <c r="C168" s="218"/>
      <c r="D168" s="106"/>
      <c r="E168" s="106"/>
      <c r="F168" s="106"/>
      <c r="G168" s="106"/>
      <c r="H168" s="1701"/>
      <c r="I168" s="180"/>
      <c r="J168" s="91"/>
      <c r="K168" s="91"/>
      <c r="L168" s="91"/>
      <c r="M168" s="91"/>
      <c r="N168" s="92"/>
    </row>
    <row r="169" spans="1:14" s="125" customFormat="1">
      <c r="A169" s="131"/>
      <c r="B169" s="109"/>
      <c r="C169" s="218"/>
      <c r="D169" s="106"/>
      <c r="E169" s="106"/>
      <c r="F169" s="106"/>
      <c r="G169" s="106"/>
      <c r="H169" s="1701"/>
      <c r="I169" s="180"/>
      <c r="J169" s="91"/>
      <c r="K169" s="91"/>
      <c r="L169" s="91"/>
      <c r="M169" s="91"/>
      <c r="N169" s="92"/>
    </row>
    <row r="170" spans="1:14" s="125" customFormat="1">
      <c r="A170" s="131"/>
      <c r="B170" s="109"/>
      <c r="C170" s="218"/>
      <c r="D170" s="106"/>
      <c r="E170" s="106"/>
      <c r="F170" s="106"/>
      <c r="G170" s="106"/>
      <c r="H170" s="1701"/>
      <c r="I170" s="180"/>
      <c r="J170" s="91"/>
      <c r="K170" s="91"/>
      <c r="L170" s="91"/>
      <c r="M170" s="91"/>
      <c r="N170" s="92"/>
    </row>
    <row r="171" spans="1:14" s="125" customFormat="1">
      <c r="A171" s="131"/>
      <c r="B171" s="109"/>
      <c r="C171" s="218"/>
      <c r="D171" s="106"/>
      <c r="E171" s="106"/>
      <c r="F171" s="106"/>
      <c r="G171" s="106"/>
      <c r="H171" s="1701"/>
      <c r="I171" s="180"/>
      <c r="J171" s="91"/>
      <c r="K171" s="91"/>
      <c r="L171" s="91"/>
      <c r="M171" s="91"/>
      <c r="N171" s="92"/>
    </row>
    <row r="172" spans="1:14" s="125" customFormat="1">
      <c r="A172" s="131"/>
      <c r="B172" s="109"/>
      <c r="C172" s="218"/>
      <c r="D172" s="106"/>
      <c r="E172" s="106"/>
      <c r="F172" s="106"/>
      <c r="G172" s="106"/>
      <c r="H172" s="1701"/>
      <c r="I172" s="180"/>
      <c r="J172" s="91"/>
      <c r="K172" s="91"/>
      <c r="L172" s="91"/>
      <c r="M172" s="91"/>
      <c r="N172" s="92"/>
    </row>
    <row r="173" spans="1:14" s="125" customFormat="1">
      <c r="A173" s="131"/>
      <c r="B173" s="109"/>
      <c r="C173" s="218"/>
      <c r="D173" s="106"/>
      <c r="E173" s="106"/>
      <c r="F173" s="106"/>
      <c r="G173" s="106"/>
      <c r="H173" s="1701"/>
      <c r="I173" s="180"/>
      <c r="J173" s="91"/>
      <c r="K173" s="91"/>
      <c r="L173" s="91"/>
      <c r="M173" s="91"/>
      <c r="N173" s="92"/>
    </row>
    <row r="174" spans="1:14" s="125" customFormat="1">
      <c r="A174" s="131"/>
      <c r="B174" s="109"/>
      <c r="C174" s="218"/>
      <c r="D174" s="106"/>
      <c r="E174" s="106"/>
      <c r="F174" s="106"/>
      <c r="G174" s="106"/>
      <c r="H174" s="1701"/>
      <c r="I174" s="180"/>
      <c r="J174" s="91"/>
      <c r="K174" s="91"/>
      <c r="L174" s="91"/>
      <c r="M174" s="91"/>
      <c r="N174" s="92"/>
    </row>
    <row r="175" spans="1:14" s="125" customFormat="1">
      <c r="A175" s="131"/>
      <c r="B175" s="109"/>
      <c r="C175" s="218"/>
      <c r="D175" s="106"/>
      <c r="E175" s="106"/>
      <c r="F175" s="106"/>
      <c r="G175" s="106"/>
      <c r="H175" s="1701"/>
      <c r="I175" s="180"/>
      <c r="J175" s="91"/>
      <c r="K175" s="91"/>
      <c r="L175" s="91"/>
      <c r="M175" s="91"/>
      <c r="N175" s="92"/>
    </row>
    <row r="176" spans="1:14" s="125" customFormat="1">
      <c r="A176" s="131"/>
      <c r="B176" s="109"/>
      <c r="C176" s="218"/>
      <c r="D176" s="106"/>
      <c r="E176" s="106"/>
      <c r="F176" s="106"/>
      <c r="G176" s="106"/>
      <c r="H176" s="1701"/>
      <c r="I176" s="180"/>
      <c r="J176" s="91"/>
      <c r="K176" s="91"/>
      <c r="L176" s="91"/>
      <c r="M176" s="91"/>
      <c r="N176" s="92"/>
    </row>
    <row r="177" spans="1:14" s="125" customFormat="1">
      <c r="A177" s="131"/>
      <c r="B177" s="109"/>
      <c r="C177" s="218"/>
      <c r="D177" s="106"/>
      <c r="E177" s="106"/>
      <c r="F177" s="106"/>
      <c r="G177" s="106"/>
      <c r="H177" s="1701"/>
      <c r="I177" s="180"/>
      <c r="J177" s="91"/>
      <c r="K177" s="91"/>
      <c r="L177" s="91"/>
      <c r="M177" s="91"/>
      <c r="N177" s="92"/>
    </row>
    <row r="178" spans="1:14" s="125" customFormat="1">
      <c r="A178" s="131"/>
      <c r="B178" s="109"/>
      <c r="C178" s="218"/>
      <c r="D178" s="106"/>
      <c r="E178" s="106"/>
      <c r="F178" s="106"/>
      <c r="G178" s="106"/>
      <c r="H178" s="1701"/>
      <c r="I178" s="180"/>
      <c r="J178" s="91"/>
      <c r="K178" s="91"/>
      <c r="L178" s="91"/>
      <c r="M178" s="91"/>
      <c r="N178" s="92"/>
    </row>
    <row r="179" spans="1:14" s="125" customFormat="1">
      <c r="A179" s="131"/>
      <c r="B179" s="109"/>
      <c r="C179" s="218"/>
      <c r="D179" s="106"/>
      <c r="E179" s="106"/>
      <c r="F179" s="106"/>
      <c r="G179" s="106"/>
      <c r="H179" s="1701"/>
      <c r="I179" s="180"/>
      <c r="J179" s="91"/>
      <c r="K179" s="91"/>
      <c r="L179" s="91"/>
      <c r="M179" s="91"/>
      <c r="N179" s="92"/>
    </row>
    <row r="180" spans="1:14" s="125" customFormat="1">
      <c r="A180" s="131"/>
      <c r="B180" s="109"/>
      <c r="C180" s="218"/>
      <c r="D180" s="106"/>
      <c r="E180" s="106"/>
      <c r="F180" s="106"/>
      <c r="G180" s="106"/>
      <c r="H180" s="1701"/>
      <c r="I180" s="180"/>
      <c r="J180" s="91"/>
      <c r="K180" s="91"/>
      <c r="L180" s="91"/>
      <c r="M180" s="91"/>
      <c r="N180" s="92"/>
    </row>
    <row r="181" spans="1:14" s="125" customFormat="1">
      <c r="A181" s="131"/>
      <c r="B181" s="109"/>
      <c r="C181" s="218"/>
      <c r="D181" s="106"/>
      <c r="E181" s="106"/>
      <c r="F181" s="106"/>
      <c r="G181" s="106"/>
      <c r="H181" s="1701"/>
      <c r="I181" s="180"/>
      <c r="J181" s="91"/>
      <c r="K181" s="91"/>
      <c r="L181" s="91"/>
      <c r="M181" s="91"/>
      <c r="N181" s="92"/>
    </row>
    <row r="182" spans="1:14" s="125" customFormat="1">
      <c r="A182" s="131"/>
      <c r="B182" s="109"/>
      <c r="C182" s="218"/>
      <c r="D182" s="106"/>
      <c r="E182" s="106"/>
      <c r="F182" s="106"/>
      <c r="G182" s="106"/>
      <c r="H182" s="1701"/>
      <c r="I182" s="180"/>
      <c r="J182" s="91"/>
      <c r="K182" s="91"/>
      <c r="L182" s="91"/>
      <c r="M182" s="91"/>
      <c r="N182" s="92"/>
    </row>
    <row r="183" spans="1:14" s="125" customFormat="1">
      <c r="A183" s="131"/>
      <c r="B183" s="109"/>
      <c r="C183" s="218"/>
      <c r="D183" s="106"/>
      <c r="E183" s="106"/>
      <c r="F183" s="106"/>
      <c r="G183" s="106"/>
      <c r="H183" s="1701"/>
      <c r="I183" s="180"/>
      <c r="J183" s="91"/>
      <c r="K183" s="91"/>
      <c r="L183" s="91"/>
      <c r="M183" s="91"/>
      <c r="N183" s="92"/>
    </row>
    <row r="184" spans="1:14" s="125" customFormat="1">
      <c r="A184" s="131"/>
      <c r="B184" s="109"/>
      <c r="C184" s="218"/>
      <c r="D184" s="106"/>
      <c r="E184" s="106"/>
      <c r="F184" s="106"/>
      <c r="G184" s="106"/>
      <c r="H184" s="1701"/>
      <c r="I184" s="180"/>
      <c r="J184" s="91"/>
      <c r="K184" s="91"/>
      <c r="L184" s="91"/>
      <c r="M184" s="91"/>
      <c r="N184" s="92"/>
    </row>
    <row r="185" spans="1:14" s="125" customFormat="1">
      <c r="A185" s="131"/>
      <c r="B185" s="109"/>
      <c r="C185" s="218"/>
      <c r="D185" s="106"/>
      <c r="E185" s="106"/>
      <c r="F185" s="106"/>
      <c r="G185" s="106"/>
      <c r="H185" s="1701"/>
      <c r="I185" s="180"/>
      <c r="J185" s="91"/>
      <c r="K185" s="91"/>
      <c r="L185" s="91"/>
      <c r="M185" s="91"/>
      <c r="N185" s="92"/>
    </row>
    <row r="186" spans="1:14" s="125" customFormat="1">
      <c r="A186" s="131"/>
      <c r="B186" s="109"/>
      <c r="C186" s="218"/>
      <c r="D186" s="106"/>
      <c r="E186" s="106"/>
      <c r="F186" s="106"/>
      <c r="G186" s="106"/>
      <c r="H186" s="1701"/>
      <c r="I186" s="180"/>
      <c r="J186" s="91"/>
      <c r="K186" s="91"/>
      <c r="L186" s="91"/>
      <c r="M186" s="91"/>
      <c r="N186" s="92"/>
    </row>
    <row r="187" spans="1:14" s="125" customFormat="1">
      <c r="A187" s="131"/>
      <c r="B187" s="109"/>
      <c r="C187" s="218"/>
      <c r="D187" s="106"/>
      <c r="E187" s="106"/>
      <c r="F187" s="106"/>
      <c r="G187" s="106"/>
      <c r="H187" s="1701"/>
      <c r="I187" s="180"/>
      <c r="J187" s="91"/>
      <c r="K187" s="91"/>
      <c r="L187" s="91"/>
      <c r="M187" s="91"/>
      <c r="N187" s="92"/>
    </row>
    <row r="188" spans="1:14" s="125" customFormat="1">
      <c r="A188" s="131"/>
      <c r="B188" s="109"/>
      <c r="C188" s="218"/>
      <c r="D188" s="106"/>
      <c r="E188" s="106"/>
      <c r="F188" s="106"/>
      <c r="G188" s="106"/>
      <c r="H188" s="1701"/>
      <c r="I188" s="180"/>
      <c r="J188" s="91"/>
      <c r="K188" s="91"/>
      <c r="L188" s="91"/>
      <c r="M188" s="91"/>
      <c r="N188" s="92"/>
    </row>
    <row r="189" spans="1:14" s="125" customFormat="1">
      <c r="A189" s="131"/>
      <c r="B189" s="109"/>
      <c r="C189" s="218"/>
      <c r="D189" s="106"/>
      <c r="E189" s="106"/>
      <c r="F189" s="106"/>
      <c r="G189" s="106"/>
      <c r="H189" s="1701"/>
      <c r="I189" s="180"/>
      <c r="J189" s="91"/>
      <c r="K189" s="91"/>
      <c r="L189" s="91"/>
      <c r="M189" s="91"/>
      <c r="N189" s="92"/>
    </row>
    <row r="190" spans="1:14" s="125" customFormat="1">
      <c r="A190" s="131"/>
      <c r="B190" s="109"/>
      <c r="C190" s="218"/>
      <c r="D190" s="106"/>
      <c r="E190" s="106"/>
      <c r="F190" s="106"/>
      <c r="G190" s="106"/>
      <c r="H190" s="1701"/>
      <c r="I190" s="180"/>
      <c r="J190" s="91"/>
      <c r="K190" s="91"/>
      <c r="L190" s="91"/>
      <c r="M190" s="91"/>
      <c r="N190" s="92"/>
    </row>
    <row r="191" spans="1:14" s="125" customFormat="1">
      <c r="A191" s="131"/>
      <c r="B191" s="109"/>
      <c r="C191" s="218"/>
      <c r="D191" s="106"/>
      <c r="E191" s="106"/>
      <c r="F191" s="106"/>
      <c r="G191" s="106"/>
      <c r="H191" s="1701"/>
      <c r="I191" s="180"/>
      <c r="J191" s="91"/>
      <c r="K191" s="91"/>
      <c r="L191" s="91"/>
      <c r="M191" s="91"/>
      <c r="N191" s="92"/>
    </row>
    <row r="192" spans="1:14" s="125" customFormat="1">
      <c r="A192" s="131"/>
      <c r="B192" s="109"/>
      <c r="C192" s="218"/>
      <c r="D192" s="106"/>
      <c r="E192" s="106"/>
      <c r="F192" s="106"/>
      <c r="G192" s="106"/>
      <c r="H192" s="1701"/>
      <c r="I192" s="180"/>
      <c r="J192" s="91"/>
      <c r="K192" s="91"/>
      <c r="L192" s="91"/>
      <c r="M192" s="91"/>
      <c r="N192" s="92"/>
    </row>
    <row r="193" spans="1:14" s="125" customFormat="1">
      <c r="A193" s="131"/>
      <c r="B193" s="109"/>
      <c r="C193" s="218"/>
      <c r="D193" s="106"/>
      <c r="E193" s="106"/>
      <c r="F193" s="106"/>
      <c r="G193" s="106"/>
      <c r="H193" s="1701"/>
      <c r="I193" s="180"/>
      <c r="J193" s="91"/>
      <c r="K193" s="91"/>
      <c r="L193" s="91"/>
      <c r="M193" s="91"/>
      <c r="N193" s="92"/>
    </row>
    <row r="194" spans="1:14" s="125" customFormat="1">
      <c r="A194" s="131"/>
      <c r="B194" s="109"/>
      <c r="C194" s="218"/>
      <c r="D194" s="106"/>
      <c r="E194" s="106"/>
      <c r="F194" s="106"/>
      <c r="G194" s="106"/>
      <c r="H194" s="1701"/>
      <c r="I194" s="180"/>
      <c r="J194" s="91"/>
      <c r="K194" s="91"/>
      <c r="L194" s="91"/>
      <c r="M194" s="91"/>
      <c r="N194" s="92"/>
    </row>
    <row r="195" spans="1:14" s="125" customFormat="1">
      <c r="A195" s="131"/>
      <c r="B195" s="109"/>
      <c r="C195" s="218"/>
      <c r="D195" s="106"/>
      <c r="E195" s="106"/>
      <c r="F195" s="106"/>
      <c r="G195" s="106"/>
      <c r="H195" s="1701"/>
      <c r="I195" s="180"/>
      <c r="J195" s="91"/>
      <c r="K195" s="91"/>
      <c r="L195" s="91"/>
      <c r="M195" s="91"/>
      <c r="N195" s="92"/>
    </row>
  </sheetData>
  <mergeCells count="6">
    <mergeCell ref="B84:G84"/>
    <mergeCell ref="B1:G1"/>
    <mergeCell ref="B2:G2"/>
    <mergeCell ref="A3:G3"/>
    <mergeCell ref="B4:G4"/>
    <mergeCell ref="B12:G12"/>
  </mergeCells>
  <printOptions horizontalCentered="1"/>
  <pageMargins left="0.78740157480314965" right="0.78740157480314965" top="0.78740157480314965" bottom="4.1338582677165361" header="0.51181102362204722" footer="3.5433070866141736"/>
  <pageSetup paperSize="9" scale="93" firstPageNumber="8" fitToHeight="0" orientation="portrait" blackAndWhite="1" useFirstPageNumber="1" r:id="rId1"/>
  <headerFooter alignWithMargins="0">
    <oddHeader xml:space="preserve">&amp;C   </oddHeader>
    <oddFooter>&amp;C&amp;"Times New Roman,Bold"&amp;P</oddFooter>
  </headerFooter>
  <rowBreaks count="2" manualBreakCount="2">
    <brk id="29" max="9" man="1"/>
    <brk id="62" max="9" man="1"/>
  </rowBreaks>
</worksheet>
</file>

<file path=xl/worksheets/sheet8.xml><?xml version="1.0" encoding="utf-8"?>
<worksheet xmlns="http://schemas.openxmlformats.org/spreadsheetml/2006/main" xmlns:r="http://schemas.openxmlformats.org/officeDocument/2006/relationships">
  <sheetPr syncVertical="1" syncRef="B1" transitionEvaluation="1">
    <tabColor rgb="FFFFFF00"/>
  </sheetPr>
  <dimension ref="A1:O146"/>
  <sheetViews>
    <sheetView view="pageBreakPreview" topLeftCell="B1" zoomScaleNormal="130" zoomScaleSheetLayoutView="100" workbookViewId="0">
      <selection activeCell="I1" sqref="I1:AB1048576"/>
    </sheetView>
  </sheetViews>
  <sheetFormatPr defaultColWidth="9.109375" defaultRowHeight="13.2"/>
  <cols>
    <col min="1" max="1" width="5.6640625" style="131" customWidth="1"/>
    <col min="2" max="2" width="7.6640625" style="109" customWidth="1"/>
    <col min="3" max="3" width="32.6640625" style="218" customWidth="1"/>
    <col min="4" max="4" width="10.44140625" style="106" customWidth="1"/>
    <col min="5" max="5" width="9.44140625" style="106" customWidth="1"/>
    <col min="6" max="6" width="10" style="91" customWidth="1"/>
    <col min="7" max="7" width="8.5546875" style="91" customWidth="1"/>
    <col min="8" max="8" width="4.33203125" style="91" customWidth="1"/>
    <col min="9" max="9" width="5.6640625" style="116" customWidth="1"/>
    <col min="10" max="10" width="10.33203125" style="180" customWidth="1"/>
    <col min="11" max="14" width="9.109375" style="91" customWidth="1"/>
    <col min="15" max="15" width="9.109375" style="92" customWidth="1"/>
    <col min="16" max="18" width="9.109375" style="91" customWidth="1"/>
    <col min="19" max="16384" width="9.109375" style="91"/>
  </cols>
  <sheetData>
    <row r="1" spans="1:10" ht="14.1" customHeight="1">
      <c r="A1" s="637"/>
      <c r="B1" s="2186" t="s">
        <v>447</v>
      </c>
      <c r="C1" s="2186"/>
      <c r="D1" s="2186"/>
      <c r="E1" s="2186"/>
      <c r="F1" s="2186"/>
      <c r="G1" s="2186"/>
      <c r="H1" s="879"/>
    </row>
    <row r="2" spans="1:10" ht="14.1" customHeight="1">
      <c r="A2" s="637"/>
      <c r="B2" s="2186" t="s">
        <v>448</v>
      </c>
      <c r="C2" s="2186"/>
      <c r="D2" s="2186"/>
      <c r="E2" s="2186"/>
      <c r="F2" s="2186"/>
      <c r="G2" s="2186"/>
      <c r="H2" s="879"/>
    </row>
    <row r="3" spans="1:10">
      <c r="A3" s="2173" t="s">
        <v>722</v>
      </c>
      <c r="B3" s="2173"/>
      <c r="C3" s="2173"/>
      <c r="D3" s="2173"/>
      <c r="E3" s="2173"/>
      <c r="F3" s="2173"/>
      <c r="G3" s="2173"/>
      <c r="H3" s="875"/>
    </row>
    <row r="4" spans="1:10" ht="9.6" customHeight="1">
      <c r="A4" s="37"/>
      <c r="B4" s="2174"/>
      <c r="C4" s="2174"/>
      <c r="D4" s="2174"/>
      <c r="E4" s="2174"/>
      <c r="F4" s="2174"/>
      <c r="G4" s="2174"/>
      <c r="H4" s="876"/>
    </row>
    <row r="5" spans="1:10">
      <c r="A5" s="37"/>
      <c r="B5" s="33"/>
      <c r="C5" s="33"/>
      <c r="D5" s="39"/>
      <c r="E5" s="40" t="s">
        <v>28</v>
      </c>
      <c r="F5" s="40" t="s">
        <v>29</v>
      </c>
      <c r="G5" s="40" t="s">
        <v>167</v>
      </c>
      <c r="H5" s="36"/>
    </row>
    <row r="6" spans="1:10">
      <c r="A6" s="37"/>
      <c r="B6" s="45" t="s">
        <v>30</v>
      </c>
      <c r="C6" s="33" t="s">
        <v>31</v>
      </c>
      <c r="D6" s="42" t="s">
        <v>91</v>
      </c>
      <c r="E6" s="35">
        <v>61183</v>
      </c>
      <c r="F6" s="638">
        <v>0</v>
      </c>
      <c r="G6" s="35">
        <f>SUM(E6:F6)</f>
        <v>61183</v>
      </c>
      <c r="H6" s="35"/>
    </row>
    <row r="7" spans="1:10">
      <c r="A7" s="37"/>
      <c r="B7" s="41" t="s">
        <v>32</v>
      </c>
      <c r="C7" s="43" t="s">
        <v>33</v>
      </c>
      <c r="D7" s="44"/>
      <c r="E7" s="36"/>
      <c r="F7" s="626"/>
      <c r="G7" s="36"/>
      <c r="H7" s="36"/>
    </row>
    <row r="8" spans="1:10">
      <c r="A8" s="37"/>
      <c r="B8" s="41"/>
      <c r="C8" s="43" t="s">
        <v>163</v>
      </c>
      <c r="D8" s="44" t="s">
        <v>91</v>
      </c>
      <c r="E8" s="36">
        <f>G23</f>
        <v>45000</v>
      </c>
      <c r="F8" s="1418">
        <v>0</v>
      </c>
      <c r="G8" s="36">
        <f>SUM(E8:F8)</f>
        <v>45000</v>
      </c>
      <c r="H8" s="36"/>
    </row>
    <row r="9" spans="1:10">
      <c r="A9" s="37"/>
      <c r="B9" s="45" t="s">
        <v>90</v>
      </c>
      <c r="C9" s="33" t="s">
        <v>47</v>
      </c>
      <c r="D9" s="46" t="s">
        <v>91</v>
      </c>
      <c r="E9" s="47">
        <f>SUM(E6:E8)</f>
        <v>106183</v>
      </c>
      <c r="F9" s="1369">
        <f>SUM(F6:F8)</f>
        <v>0</v>
      </c>
      <c r="G9" s="47">
        <f>SUM(E9:F9)</f>
        <v>106183</v>
      </c>
      <c r="H9" s="35"/>
    </row>
    <row r="10" spans="1:10">
      <c r="A10" s="37"/>
      <c r="B10" s="41"/>
      <c r="C10" s="33"/>
      <c r="D10" s="34"/>
      <c r="E10" s="34"/>
      <c r="F10" s="42"/>
      <c r="G10" s="34"/>
      <c r="H10" s="34"/>
    </row>
    <row r="11" spans="1:10">
      <c r="A11" s="35"/>
      <c r="B11" s="642" t="s">
        <v>48</v>
      </c>
      <c r="C11" s="33" t="s">
        <v>49</v>
      </c>
      <c r="D11" s="34"/>
      <c r="E11" s="34"/>
      <c r="F11" s="48"/>
      <c r="G11" s="33"/>
      <c r="H11" s="33"/>
    </row>
    <row r="12" spans="1:10" s="1" customFormat="1" ht="11.4" customHeight="1">
      <c r="A12" s="2"/>
      <c r="B12" s="3"/>
      <c r="C12" s="283"/>
      <c r="D12" s="2188"/>
      <c r="E12" s="2188"/>
      <c r="F12" s="2188"/>
      <c r="G12" s="2188"/>
      <c r="H12" s="878"/>
      <c r="I12" s="2180"/>
      <c r="J12" s="2180"/>
    </row>
    <row r="13" spans="1:10" s="1" customFormat="1" ht="13.8" thickBot="1">
      <c r="A13" s="49"/>
      <c r="B13" s="2169" t="s">
        <v>155</v>
      </c>
      <c r="C13" s="2169"/>
      <c r="D13" s="2169"/>
      <c r="E13" s="2169"/>
      <c r="F13" s="2169"/>
      <c r="G13" s="2169"/>
      <c r="H13" s="636"/>
      <c r="I13" s="2182"/>
      <c r="J13" s="2182"/>
    </row>
    <row r="14" spans="1:10" s="1" customFormat="1" ht="14.4" thickTop="1" thickBot="1">
      <c r="A14" s="49"/>
      <c r="B14" s="282"/>
      <c r="C14" s="282" t="s">
        <v>50</v>
      </c>
      <c r="D14" s="282"/>
      <c r="E14" s="282"/>
      <c r="F14" s="282"/>
      <c r="G14" s="50" t="s">
        <v>167</v>
      </c>
      <c r="H14" s="36"/>
    </row>
    <row r="15" spans="1:10" s="15" customFormat="1" ht="16.2" customHeight="1" thickTop="1">
      <c r="A15" s="938"/>
      <c r="B15" s="939"/>
      <c r="C15" s="940" t="s">
        <v>94</v>
      </c>
      <c r="D15" s="16"/>
      <c r="E15" s="865"/>
      <c r="F15" s="865"/>
      <c r="G15" s="16"/>
      <c r="H15" s="16"/>
    </row>
    <row r="16" spans="1:10" s="15" customFormat="1" ht="16.2" customHeight="1">
      <c r="A16" s="938" t="s">
        <v>95</v>
      </c>
      <c r="B16" s="942">
        <v>2015</v>
      </c>
      <c r="C16" s="943" t="s">
        <v>449</v>
      </c>
      <c r="D16" s="16"/>
      <c r="E16" s="865"/>
      <c r="F16" s="865"/>
      <c r="G16" s="16"/>
      <c r="H16" s="16"/>
    </row>
    <row r="17" spans="1:15" s="15" customFormat="1" ht="28.2" customHeight="1">
      <c r="A17" s="938"/>
      <c r="B17" s="951">
        <v>0.106</v>
      </c>
      <c r="C17" s="66" t="s">
        <v>452</v>
      </c>
      <c r="D17" s="948"/>
      <c r="E17" s="333"/>
      <c r="F17" s="333"/>
      <c r="G17" s="948"/>
      <c r="H17" s="948"/>
    </row>
    <row r="18" spans="1:15" s="15" customFormat="1" ht="16.2" customHeight="1">
      <c r="A18" s="938"/>
      <c r="B18" s="938">
        <v>62</v>
      </c>
      <c r="C18" s="944" t="s">
        <v>450</v>
      </c>
      <c r="D18" s="284"/>
      <c r="E18" s="284"/>
      <c r="F18" s="286"/>
      <c r="G18" s="284"/>
      <c r="H18" s="284"/>
    </row>
    <row r="19" spans="1:15" s="15" customFormat="1" ht="16.2" customHeight="1">
      <c r="A19" s="938"/>
      <c r="B19" s="54" t="s">
        <v>451</v>
      </c>
      <c r="C19" s="949" t="s">
        <v>158</v>
      </c>
      <c r="D19" s="290"/>
      <c r="E19" s="290">
        <v>45000</v>
      </c>
      <c r="F19" s="929"/>
      <c r="G19" s="290">
        <f>SUM(E19:F19)</f>
        <v>45000</v>
      </c>
      <c r="H19" s="1419"/>
    </row>
    <row r="20" spans="1:15" s="15" customFormat="1" ht="16.2" customHeight="1">
      <c r="A20" s="945" t="s">
        <v>90</v>
      </c>
      <c r="B20" s="938">
        <v>62</v>
      </c>
      <c r="C20" s="949" t="s">
        <v>450</v>
      </c>
      <c r="D20" s="290"/>
      <c r="E20" s="290">
        <f>SUM(E18:E19)</f>
        <v>45000</v>
      </c>
      <c r="F20" s="929">
        <f>SUM(F18:F19)</f>
        <v>0</v>
      </c>
      <c r="G20" s="290">
        <f>SUM(G18:G19)</f>
        <v>45000</v>
      </c>
      <c r="H20" s="284"/>
    </row>
    <row r="21" spans="1:15" s="15" customFormat="1" ht="28.2" customHeight="1">
      <c r="A21" s="945" t="s">
        <v>90</v>
      </c>
      <c r="B21" s="946">
        <v>0.106</v>
      </c>
      <c r="C21" s="63" t="s">
        <v>452</v>
      </c>
      <c r="D21" s="287"/>
      <c r="E21" s="287">
        <f>E20</f>
        <v>45000</v>
      </c>
      <c r="F21" s="819">
        <f>F20</f>
        <v>0</v>
      </c>
      <c r="G21" s="287">
        <f>G20</f>
        <v>45000</v>
      </c>
      <c r="H21" s="284"/>
    </row>
    <row r="22" spans="1:15" s="15" customFormat="1">
      <c r="A22" s="938" t="s">
        <v>90</v>
      </c>
      <c r="B22" s="947">
        <v>2015</v>
      </c>
      <c r="C22" s="943" t="s">
        <v>449</v>
      </c>
      <c r="D22" s="285"/>
      <c r="E22" s="285">
        <f>+E21</f>
        <v>45000</v>
      </c>
      <c r="F22" s="1417">
        <f t="shared" ref="F22:G22" si="0">+F21</f>
        <v>0</v>
      </c>
      <c r="G22" s="285">
        <f t="shared" si="0"/>
        <v>45000</v>
      </c>
      <c r="H22" s="285"/>
    </row>
    <row r="23" spans="1:15" s="15" customFormat="1" ht="16.2" customHeight="1">
      <c r="A23" s="952" t="s">
        <v>90</v>
      </c>
      <c r="B23" s="952"/>
      <c r="C23" s="953" t="s">
        <v>94</v>
      </c>
      <c r="D23" s="287"/>
      <c r="E23" s="287">
        <f>E22</f>
        <v>45000</v>
      </c>
      <c r="F23" s="819">
        <f>F22</f>
        <v>0</v>
      </c>
      <c r="G23" s="287">
        <f t="shared" ref="E23:G24" si="1">G22</f>
        <v>45000</v>
      </c>
      <c r="H23" s="284"/>
    </row>
    <row r="24" spans="1:15" s="15" customFormat="1" ht="16.2" customHeight="1">
      <c r="A24" s="952" t="s">
        <v>90</v>
      </c>
      <c r="B24" s="952"/>
      <c r="C24" s="953" t="s">
        <v>91</v>
      </c>
      <c r="D24" s="287"/>
      <c r="E24" s="287">
        <f t="shared" si="1"/>
        <v>45000</v>
      </c>
      <c r="F24" s="1416">
        <f>F23</f>
        <v>0</v>
      </c>
      <c r="G24" s="225">
        <f t="shared" si="1"/>
        <v>45000</v>
      </c>
      <c r="M24" s="941"/>
    </row>
    <row r="25" spans="1:15" s="15" customFormat="1" ht="12" customHeight="1">
      <c r="A25" s="945"/>
      <c r="B25" s="945"/>
      <c r="C25" s="1552"/>
      <c r="D25" s="284"/>
      <c r="E25" s="284"/>
      <c r="F25" s="1553"/>
      <c r="G25" s="78"/>
      <c r="M25" s="941"/>
    </row>
    <row r="26" spans="1:15" s="82" customFormat="1" ht="32.25" customHeight="1">
      <c r="A26" s="2187" t="s">
        <v>991</v>
      </c>
      <c r="B26" s="2187"/>
      <c r="C26" s="2187"/>
      <c r="D26" s="2187"/>
      <c r="E26" s="2187"/>
      <c r="F26" s="2187"/>
      <c r="G26" s="2187"/>
      <c r="H26" s="874"/>
      <c r="J26" s="188"/>
    </row>
    <row r="27" spans="1:15" s="82" customFormat="1">
      <c r="A27" s="637"/>
      <c r="B27" s="100"/>
      <c r="C27" s="226"/>
      <c r="D27" s="136"/>
      <c r="E27" s="331"/>
      <c r="F27" s="331"/>
      <c r="G27" s="331"/>
      <c r="H27" s="331"/>
      <c r="J27" s="188"/>
    </row>
    <row r="28" spans="1:15" s="82" customFormat="1">
      <c r="A28" s="637"/>
      <c r="B28" s="93"/>
      <c r="C28" s="105"/>
      <c r="D28" s="136"/>
      <c r="E28" s="136"/>
      <c r="F28" s="136"/>
      <c r="G28" s="136"/>
      <c r="H28" s="136"/>
      <c r="J28" s="188"/>
      <c r="O28" s="188"/>
    </row>
    <row r="29" spans="1:15" s="82" customFormat="1">
      <c r="A29" s="637"/>
      <c r="B29" s="93"/>
      <c r="C29" s="105"/>
      <c r="D29" s="2126"/>
      <c r="E29" s="623"/>
      <c r="F29" s="2126"/>
      <c r="G29" s="623"/>
      <c r="H29" s="623"/>
      <c r="I29" s="211"/>
      <c r="J29" s="372"/>
      <c r="O29" s="188"/>
    </row>
    <row r="30" spans="1:15" s="82" customFormat="1">
      <c r="A30" s="637"/>
      <c r="B30" s="93"/>
      <c r="C30" s="105"/>
      <c r="D30" s="136"/>
      <c r="E30" s="136"/>
      <c r="F30" s="136"/>
      <c r="G30" s="136"/>
      <c r="H30" s="136"/>
      <c r="I30" s="211"/>
      <c r="J30" s="372"/>
      <c r="O30" s="188"/>
    </row>
    <row r="31" spans="1:15">
      <c r="C31" s="105"/>
      <c r="D31" s="248"/>
      <c r="E31" s="248"/>
      <c r="F31" s="248"/>
      <c r="G31" s="248"/>
      <c r="H31" s="248"/>
    </row>
    <row r="32" spans="1:15">
      <c r="C32" s="93"/>
      <c r="D32" s="597"/>
      <c r="E32" s="597"/>
      <c r="F32" s="597"/>
      <c r="G32" s="597"/>
      <c r="H32" s="597"/>
    </row>
    <row r="33" spans="1:15">
      <c r="C33" s="109"/>
      <c r="D33" s="153"/>
      <c r="E33" s="253"/>
      <c r="F33" s="153"/>
      <c r="G33" s="106"/>
      <c r="H33" s="106"/>
    </row>
    <row r="34" spans="1:15">
      <c r="C34" s="109"/>
      <c r="F34" s="106"/>
      <c r="G34" s="106"/>
      <c r="H34" s="106"/>
    </row>
    <row r="35" spans="1:15">
      <c r="C35" s="109"/>
      <c r="F35" s="106"/>
      <c r="G35" s="106"/>
      <c r="H35" s="106"/>
    </row>
    <row r="36" spans="1:15">
      <c r="C36" s="109"/>
      <c r="F36" s="106"/>
      <c r="G36" s="106"/>
      <c r="H36" s="106"/>
    </row>
    <row r="37" spans="1:15">
      <c r="C37" s="109"/>
      <c r="F37" s="106"/>
      <c r="G37" s="106"/>
      <c r="H37" s="106"/>
    </row>
    <row r="38" spans="1:15">
      <c r="C38" s="109"/>
      <c r="F38" s="106"/>
      <c r="G38" s="106"/>
      <c r="H38" s="106"/>
    </row>
    <row r="39" spans="1:15">
      <c r="C39" s="109"/>
      <c r="E39" s="104"/>
      <c r="F39" s="106"/>
      <c r="G39" s="106"/>
      <c r="H39" s="106"/>
    </row>
    <row r="40" spans="1:15">
      <c r="C40" s="109"/>
      <c r="F40" s="106"/>
      <c r="G40" s="106"/>
      <c r="H40" s="106"/>
    </row>
    <row r="41" spans="1:15" s="133" customFormat="1">
      <c r="A41" s="131"/>
      <c r="B41" s="109"/>
      <c r="C41" s="109"/>
      <c r="D41" s="106"/>
      <c r="E41" s="106"/>
      <c r="F41" s="106"/>
      <c r="G41" s="106"/>
      <c r="H41" s="106"/>
      <c r="I41" s="116"/>
      <c r="J41" s="180"/>
      <c r="K41" s="91"/>
      <c r="L41" s="91"/>
      <c r="M41" s="91"/>
      <c r="N41" s="91"/>
      <c r="O41" s="92"/>
    </row>
    <row r="42" spans="1:15" s="133" customFormat="1">
      <c r="A42" s="131"/>
      <c r="B42" s="109"/>
      <c r="C42" s="109"/>
      <c r="D42" s="106"/>
      <c r="E42" s="106"/>
      <c r="F42" s="106"/>
      <c r="G42" s="106"/>
      <c r="H42" s="106"/>
      <c r="I42" s="116"/>
      <c r="J42" s="180"/>
      <c r="K42" s="91"/>
      <c r="L42" s="91"/>
      <c r="M42" s="91"/>
      <c r="N42" s="91"/>
      <c r="O42" s="92"/>
    </row>
    <row r="43" spans="1:15" s="133" customFormat="1">
      <c r="A43" s="131"/>
      <c r="B43" s="109"/>
      <c r="C43" s="109"/>
      <c r="D43" s="106"/>
      <c r="E43" s="106"/>
      <c r="F43" s="106"/>
      <c r="G43" s="106"/>
      <c r="H43" s="106"/>
      <c r="I43" s="116"/>
      <c r="J43" s="180"/>
      <c r="K43" s="91"/>
      <c r="L43" s="91"/>
      <c r="M43" s="91"/>
      <c r="N43" s="91"/>
      <c r="O43" s="92"/>
    </row>
    <row r="44" spans="1:15" s="133" customFormat="1">
      <c r="A44" s="131"/>
      <c r="B44" s="109"/>
      <c r="C44" s="109"/>
      <c r="D44" s="106"/>
      <c r="E44" s="106"/>
      <c r="F44" s="106"/>
      <c r="G44" s="106"/>
      <c r="H44" s="106"/>
      <c r="I44" s="116"/>
      <c r="J44" s="180"/>
      <c r="K44" s="91"/>
      <c r="L44" s="91"/>
      <c r="M44" s="91"/>
      <c r="N44" s="91"/>
      <c r="O44" s="92"/>
    </row>
    <row r="45" spans="1:15" s="133" customFormat="1">
      <c r="A45" s="131"/>
      <c r="B45" s="109"/>
      <c r="C45" s="109"/>
      <c r="D45" s="106"/>
      <c r="E45" s="106"/>
      <c r="F45" s="106"/>
      <c r="G45" s="106"/>
      <c r="H45" s="106"/>
      <c r="I45" s="116"/>
      <c r="J45" s="180"/>
      <c r="K45" s="91"/>
      <c r="L45" s="91"/>
      <c r="M45" s="91"/>
      <c r="N45" s="91"/>
      <c r="O45" s="92"/>
    </row>
    <row r="46" spans="1:15" s="133" customFormat="1">
      <c r="A46" s="131"/>
      <c r="B46" s="109"/>
      <c r="C46" s="109"/>
      <c r="D46" s="106"/>
      <c r="E46" s="106"/>
      <c r="F46" s="106"/>
      <c r="G46" s="106"/>
      <c r="H46" s="106"/>
      <c r="I46" s="116"/>
      <c r="J46" s="180"/>
      <c r="K46" s="91"/>
      <c r="L46" s="91"/>
      <c r="M46" s="91"/>
      <c r="N46" s="91"/>
      <c r="O46" s="92"/>
    </row>
    <row r="47" spans="1:15" s="133" customFormat="1">
      <c r="A47" s="131"/>
      <c r="B47" s="109"/>
      <c r="C47" s="218"/>
      <c r="D47" s="106"/>
      <c r="E47" s="106"/>
      <c r="F47" s="106"/>
      <c r="G47" s="106"/>
      <c r="H47" s="106"/>
      <c r="I47" s="116"/>
      <c r="J47" s="180"/>
      <c r="K47" s="91"/>
      <c r="L47" s="91"/>
      <c r="M47" s="91"/>
      <c r="N47" s="91"/>
      <c r="O47" s="92"/>
    </row>
    <row r="48" spans="1:15" s="133" customFormat="1">
      <c r="A48" s="131"/>
      <c r="B48" s="109"/>
      <c r="C48" s="218"/>
      <c r="D48" s="106"/>
      <c r="E48" s="106"/>
      <c r="F48" s="106"/>
      <c r="G48" s="106"/>
      <c r="H48" s="106"/>
      <c r="I48" s="116"/>
      <c r="J48" s="180"/>
      <c r="K48" s="91"/>
      <c r="L48" s="91"/>
      <c r="M48" s="91"/>
      <c r="N48" s="91"/>
      <c r="O48" s="92"/>
    </row>
    <row r="49" spans="1:15" s="133" customFormat="1">
      <c r="A49" s="131"/>
      <c r="B49" s="109"/>
      <c r="C49" s="218"/>
      <c r="D49" s="106"/>
      <c r="E49" s="106"/>
      <c r="F49" s="106"/>
      <c r="G49" s="106"/>
      <c r="H49" s="106"/>
      <c r="I49" s="116"/>
      <c r="J49" s="180"/>
      <c r="K49" s="91"/>
      <c r="L49" s="91"/>
      <c r="M49" s="91"/>
      <c r="N49" s="91"/>
      <c r="O49" s="92"/>
    </row>
    <row r="50" spans="1:15" s="133" customFormat="1">
      <c r="A50" s="131"/>
      <c r="B50" s="109"/>
      <c r="C50" s="218"/>
      <c r="D50" s="106"/>
      <c r="E50" s="106"/>
      <c r="F50" s="106"/>
      <c r="G50" s="106"/>
      <c r="H50" s="106"/>
      <c r="I50" s="116"/>
      <c r="J50" s="180"/>
      <c r="K50" s="91"/>
      <c r="L50" s="91"/>
      <c r="M50" s="91"/>
      <c r="N50" s="91"/>
      <c r="O50" s="92"/>
    </row>
    <row r="51" spans="1:15" s="133" customFormat="1">
      <c r="A51" s="131"/>
      <c r="B51" s="109"/>
      <c r="C51" s="218"/>
      <c r="D51" s="106"/>
      <c r="E51" s="106"/>
      <c r="F51" s="106"/>
      <c r="G51" s="106"/>
      <c r="H51" s="106"/>
      <c r="I51" s="116"/>
      <c r="J51" s="180"/>
      <c r="K51" s="91"/>
      <c r="L51" s="91"/>
      <c r="M51" s="91"/>
      <c r="N51" s="91"/>
      <c r="O51" s="92"/>
    </row>
    <row r="52" spans="1:15" s="133" customFormat="1">
      <c r="A52" s="131"/>
      <c r="B52" s="109"/>
      <c r="C52" s="218"/>
      <c r="D52" s="106"/>
      <c r="E52" s="106"/>
      <c r="F52" s="106"/>
      <c r="G52" s="106"/>
      <c r="H52" s="106"/>
      <c r="I52" s="116"/>
      <c r="J52" s="180"/>
      <c r="K52" s="91"/>
      <c r="L52" s="91"/>
      <c r="M52" s="91"/>
      <c r="N52" s="91"/>
      <c r="O52" s="92"/>
    </row>
    <row r="53" spans="1:15" s="133" customFormat="1">
      <c r="A53" s="131"/>
      <c r="B53" s="109"/>
      <c r="C53" s="218"/>
      <c r="D53" s="106"/>
      <c r="E53" s="106"/>
      <c r="F53" s="106"/>
      <c r="G53" s="106"/>
      <c r="H53" s="106"/>
      <c r="I53" s="116"/>
      <c r="J53" s="180"/>
      <c r="K53" s="91"/>
      <c r="L53" s="91"/>
      <c r="M53" s="91"/>
      <c r="N53" s="91"/>
      <c r="O53" s="92"/>
    </row>
    <row r="54" spans="1:15" s="133" customFormat="1">
      <c r="A54" s="131"/>
      <c r="B54" s="109"/>
      <c r="C54" s="218"/>
      <c r="D54" s="106"/>
      <c r="E54" s="106"/>
      <c r="F54" s="106"/>
      <c r="G54" s="106"/>
      <c r="H54" s="106"/>
      <c r="I54" s="116"/>
      <c r="J54" s="180"/>
      <c r="K54" s="91"/>
      <c r="L54" s="91"/>
      <c r="M54" s="91"/>
      <c r="N54" s="91"/>
      <c r="O54" s="92"/>
    </row>
    <row r="55" spans="1:15" s="133" customFormat="1">
      <c r="A55" s="131"/>
      <c r="B55" s="109"/>
      <c r="C55" s="218"/>
      <c r="D55" s="106"/>
      <c r="E55" s="106"/>
      <c r="F55" s="106"/>
      <c r="G55" s="106"/>
      <c r="H55" s="106"/>
      <c r="I55" s="116"/>
      <c r="J55" s="180"/>
      <c r="K55" s="91"/>
      <c r="L55" s="91"/>
      <c r="M55" s="91"/>
      <c r="N55" s="91"/>
      <c r="O55" s="92"/>
    </row>
    <row r="56" spans="1:15" s="133" customFormat="1">
      <c r="A56" s="131"/>
      <c r="B56" s="109"/>
      <c r="C56" s="218"/>
      <c r="D56" s="106"/>
      <c r="E56" s="106"/>
      <c r="F56" s="106"/>
      <c r="G56" s="106"/>
      <c r="H56" s="106"/>
      <c r="I56" s="116"/>
      <c r="J56" s="180"/>
      <c r="K56" s="91"/>
      <c r="L56" s="91"/>
      <c r="M56" s="91"/>
      <c r="N56" s="91"/>
      <c r="O56" s="92"/>
    </row>
    <row r="57" spans="1:15" s="133" customFormat="1">
      <c r="A57" s="131"/>
      <c r="B57" s="109"/>
      <c r="C57" s="218"/>
      <c r="D57" s="106"/>
      <c r="E57" s="106"/>
      <c r="F57" s="106"/>
      <c r="G57" s="106"/>
      <c r="H57" s="106"/>
      <c r="I57" s="116"/>
      <c r="J57" s="180"/>
      <c r="K57" s="91"/>
      <c r="L57" s="91"/>
      <c r="M57" s="91"/>
      <c r="N57" s="91"/>
      <c r="O57" s="92"/>
    </row>
    <row r="58" spans="1:15" s="133" customFormat="1">
      <c r="A58" s="131"/>
      <c r="B58" s="109"/>
      <c r="C58" s="218"/>
      <c r="D58" s="106"/>
      <c r="E58" s="106"/>
      <c r="F58" s="106"/>
      <c r="G58" s="106"/>
      <c r="H58" s="106"/>
      <c r="I58" s="116"/>
      <c r="J58" s="180"/>
      <c r="K58" s="91"/>
      <c r="L58" s="91"/>
      <c r="M58" s="91"/>
      <c r="N58" s="91"/>
      <c r="O58" s="92"/>
    </row>
    <row r="59" spans="1:15" s="133" customFormat="1">
      <c r="A59" s="131"/>
      <c r="B59" s="109"/>
      <c r="C59" s="218"/>
      <c r="D59" s="106"/>
      <c r="E59" s="106"/>
      <c r="F59" s="106"/>
      <c r="G59" s="106"/>
      <c r="H59" s="106"/>
      <c r="I59" s="116"/>
      <c r="J59" s="180"/>
      <c r="K59" s="91"/>
      <c r="L59" s="91"/>
      <c r="M59" s="91"/>
      <c r="N59" s="91"/>
      <c r="O59" s="92"/>
    </row>
    <row r="60" spans="1:15" s="133" customFormat="1">
      <c r="A60" s="131"/>
      <c r="B60" s="109"/>
      <c r="C60" s="218"/>
      <c r="D60" s="106"/>
      <c r="E60" s="106"/>
      <c r="F60" s="106"/>
      <c r="G60" s="106"/>
      <c r="H60" s="106"/>
      <c r="I60" s="116"/>
      <c r="J60" s="180"/>
      <c r="K60" s="91"/>
      <c r="L60" s="91"/>
      <c r="M60" s="91"/>
      <c r="N60" s="91"/>
      <c r="O60" s="92"/>
    </row>
    <row r="61" spans="1:15" s="133" customFormat="1">
      <c r="A61" s="131"/>
      <c r="B61" s="109"/>
      <c r="C61" s="218"/>
      <c r="D61" s="106"/>
      <c r="E61" s="106"/>
      <c r="F61" s="106"/>
      <c r="G61" s="106"/>
      <c r="H61" s="106"/>
      <c r="I61" s="116"/>
      <c r="J61" s="180"/>
      <c r="K61" s="91"/>
      <c r="L61" s="91"/>
      <c r="M61" s="91"/>
      <c r="N61" s="91"/>
      <c r="O61" s="92"/>
    </row>
    <row r="62" spans="1:15" s="133" customFormat="1">
      <c r="A62" s="131"/>
      <c r="B62" s="109"/>
      <c r="C62" s="218"/>
      <c r="D62" s="106"/>
      <c r="E62" s="106"/>
      <c r="F62" s="106"/>
      <c r="G62" s="106"/>
      <c r="H62" s="106"/>
      <c r="I62" s="116"/>
      <c r="J62" s="180"/>
      <c r="K62" s="91"/>
      <c r="L62" s="91"/>
      <c r="M62" s="91"/>
      <c r="N62" s="91"/>
      <c r="O62" s="92"/>
    </row>
    <row r="63" spans="1:15" s="133" customFormat="1">
      <c r="A63" s="131"/>
      <c r="B63" s="109"/>
      <c r="C63" s="218"/>
      <c r="D63" s="106"/>
      <c r="E63" s="106"/>
      <c r="F63" s="106"/>
      <c r="G63" s="106"/>
      <c r="H63" s="106"/>
      <c r="I63" s="116"/>
      <c r="J63" s="180"/>
      <c r="K63" s="91"/>
      <c r="L63" s="91"/>
      <c r="M63" s="91"/>
      <c r="N63" s="91"/>
      <c r="O63" s="92"/>
    </row>
    <row r="64" spans="1:15" s="133" customFormat="1">
      <c r="A64" s="131"/>
      <c r="B64" s="109"/>
      <c r="C64" s="218"/>
      <c r="D64" s="106"/>
      <c r="E64" s="106"/>
      <c r="F64" s="106"/>
      <c r="G64" s="106"/>
      <c r="H64" s="106"/>
      <c r="I64" s="116"/>
      <c r="J64" s="180"/>
      <c r="K64" s="91"/>
      <c r="L64" s="91"/>
      <c r="M64" s="91"/>
      <c r="N64" s="91"/>
      <c r="O64" s="92"/>
    </row>
    <row r="65" spans="1:15" s="133" customFormat="1">
      <c r="A65" s="131"/>
      <c r="B65" s="109"/>
      <c r="C65" s="218"/>
      <c r="D65" s="106"/>
      <c r="E65" s="106"/>
      <c r="F65" s="106"/>
      <c r="G65" s="106"/>
      <c r="H65" s="106"/>
      <c r="I65" s="116"/>
      <c r="J65" s="180"/>
      <c r="K65" s="91"/>
      <c r="L65" s="91"/>
      <c r="M65" s="91"/>
      <c r="N65" s="91"/>
      <c r="O65" s="92"/>
    </row>
    <row r="66" spans="1:15" s="133" customFormat="1">
      <c r="A66" s="131"/>
      <c r="B66" s="109"/>
      <c r="C66" s="218"/>
      <c r="D66" s="106"/>
      <c r="E66" s="106"/>
      <c r="F66" s="106"/>
      <c r="G66" s="106"/>
      <c r="H66" s="106"/>
      <c r="I66" s="116"/>
      <c r="J66" s="180"/>
      <c r="K66" s="91"/>
      <c r="L66" s="91"/>
      <c r="M66" s="91"/>
      <c r="N66" s="91"/>
      <c r="O66" s="92"/>
    </row>
    <row r="67" spans="1:15" s="133" customFormat="1">
      <c r="A67" s="131"/>
      <c r="B67" s="109"/>
      <c r="C67" s="218"/>
      <c r="D67" s="106"/>
      <c r="E67" s="106"/>
      <c r="F67" s="106"/>
      <c r="G67" s="106"/>
      <c r="H67" s="106"/>
      <c r="I67" s="116"/>
      <c r="J67" s="180"/>
      <c r="K67" s="91"/>
      <c r="L67" s="91"/>
      <c r="M67" s="91"/>
      <c r="N67" s="91"/>
      <c r="O67" s="92"/>
    </row>
    <row r="68" spans="1:15" s="133" customFormat="1">
      <c r="A68" s="131"/>
      <c r="B68" s="109"/>
      <c r="C68" s="218"/>
      <c r="D68" s="106"/>
      <c r="E68" s="106"/>
      <c r="F68" s="106"/>
      <c r="G68" s="106"/>
      <c r="H68" s="106"/>
      <c r="I68" s="116"/>
      <c r="J68" s="180"/>
      <c r="K68" s="91"/>
      <c r="L68" s="91"/>
      <c r="M68" s="91"/>
      <c r="N68" s="91"/>
      <c r="O68" s="92"/>
    </row>
    <row r="69" spans="1:15" s="133" customFormat="1">
      <c r="A69" s="131"/>
      <c r="B69" s="109"/>
      <c r="C69" s="218"/>
      <c r="D69" s="106"/>
      <c r="E69" s="106"/>
      <c r="F69" s="106"/>
      <c r="G69" s="106"/>
      <c r="H69" s="106"/>
      <c r="I69" s="116"/>
      <c r="J69" s="180"/>
      <c r="K69" s="91"/>
      <c r="L69" s="91"/>
      <c r="M69" s="91"/>
      <c r="N69" s="91"/>
      <c r="O69" s="92"/>
    </row>
    <row r="70" spans="1:15" s="133" customFormat="1">
      <c r="A70" s="131"/>
      <c r="B70" s="109"/>
      <c r="C70" s="218"/>
      <c r="D70" s="106"/>
      <c r="E70" s="106"/>
      <c r="F70" s="106"/>
      <c r="G70" s="106"/>
      <c r="H70" s="106"/>
      <c r="I70" s="116"/>
      <c r="J70" s="180"/>
      <c r="K70" s="91"/>
      <c r="L70" s="91"/>
      <c r="M70" s="91"/>
      <c r="N70" s="91"/>
      <c r="O70" s="92"/>
    </row>
    <row r="71" spans="1:15" s="133" customFormat="1">
      <c r="A71" s="131"/>
      <c r="B71" s="109"/>
      <c r="C71" s="218"/>
      <c r="D71" s="106"/>
      <c r="E71" s="106"/>
      <c r="F71" s="106"/>
      <c r="G71" s="106"/>
      <c r="H71" s="106"/>
      <c r="I71" s="116"/>
      <c r="J71" s="180"/>
      <c r="K71" s="91"/>
      <c r="L71" s="91"/>
      <c r="M71" s="91"/>
      <c r="N71" s="91"/>
      <c r="O71" s="92"/>
    </row>
    <row r="72" spans="1:15" s="133" customFormat="1">
      <c r="A72" s="131"/>
      <c r="B72" s="109"/>
      <c r="C72" s="218"/>
      <c r="D72" s="106"/>
      <c r="E72" s="106"/>
      <c r="F72" s="106"/>
      <c r="G72" s="106"/>
      <c r="H72" s="106"/>
      <c r="I72" s="116"/>
      <c r="J72" s="180"/>
      <c r="K72" s="91"/>
      <c r="L72" s="91"/>
      <c r="M72" s="91"/>
      <c r="N72" s="91"/>
      <c r="O72" s="92"/>
    </row>
    <row r="73" spans="1:15" s="125" customFormat="1">
      <c r="A73" s="131"/>
      <c r="B73" s="109"/>
      <c r="C73" s="218"/>
      <c r="D73" s="106"/>
      <c r="E73" s="106"/>
      <c r="F73" s="106"/>
      <c r="G73" s="106"/>
      <c r="H73" s="106"/>
      <c r="I73" s="116"/>
      <c r="J73" s="180"/>
      <c r="K73" s="91"/>
      <c r="L73" s="91"/>
      <c r="M73" s="91"/>
      <c r="N73" s="91"/>
      <c r="O73" s="92"/>
    </row>
    <row r="74" spans="1:15" s="125" customFormat="1">
      <c r="A74" s="131"/>
      <c r="B74" s="109"/>
      <c r="C74" s="218"/>
      <c r="D74" s="106"/>
      <c r="E74" s="106"/>
      <c r="F74" s="106"/>
      <c r="G74" s="106"/>
      <c r="H74" s="106"/>
      <c r="I74" s="116"/>
      <c r="J74" s="180"/>
      <c r="K74" s="91"/>
      <c r="L74" s="91"/>
      <c r="M74" s="91"/>
      <c r="N74" s="91"/>
      <c r="O74" s="92"/>
    </row>
    <row r="75" spans="1:15" s="125" customFormat="1">
      <c r="A75" s="131"/>
      <c r="B75" s="109"/>
      <c r="C75" s="218"/>
      <c r="D75" s="106"/>
      <c r="E75" s="106"/>
      <c r="F75" s="106"/>
      <c r="G75" s="106"/>
      <c r="H75" s="106"/>
      <c r="I75" s="116"/>
      <c r="J75" s="180"/>
      <c r="K75" s="91"/>
      <c r="L75" s="91"/>
      <c r="M75" s="91"/>
      <c r="N75" s="91"/>
      <c r="O75" s="92"/>
    </row>
    <row r="76" spans="1:15" s="125" customFormat="1">
      <c r="A76" s="131"/>
      <c r="B76" s="109"/>
      <c r="C76" s="218"/>
      <c r="D76" s="106"/>
      <c r="E76" s="106"/>
      <c r="F76" s="106"/>
      <c r="G76" s="106"/>
      <c r="H76" s="106"/>
      <c r="I76" s="116"/>
      <c r="J76" s="180"/>
      <c r="K76" s="91"/>
      <c r="L76" s="91"/>
      <c r="M76" s="91"/>
      <c r="N76" s="91"/>
      <c r="O76" s="92"/>
    </row>
    <row r="77" spans="1:15" s="125" customFormat="1">
      <c r="A77" s="131"/>
      <c r="B77" s="109"/>
      <c r="C77" s="218"/>
      <c r="D77" s="106"/>
      <c r="E77" s="106"/>
      <c r="F77" s="106"/>
      <c r="G77" s="106"/>
      <c r="H77" s="106"/>
      <c r="I77" s="116"/>
      <c r="J77" s="180"/>
      <c r="K77" s="91"/>
      <c r="L77" s="91"/>
      <c r="M77" s="91"/>
      <c r="N77" s="91"/>
      <c r="O77" s="92"/>
    </row>
    <row r="78" spans="1:15" s="125" customFormat="1">
      <c r="A78" s="131"/>
      <c r="B78" s="109"/>
      <c r="C78" s="218"/>
      <c r="D78" s="106"/>
      <c r="E78" s="106"/>
      <c r="F78" s="106"/>
      <c r="G78" s="106"/>
      <c r="H78" s="106"/>
      <c r="I78" s="116"/>
      <c r="J78" s="180"/>
      <c r="K78" s="91"/>
      <c r="L78" s="91"/>
      <c r="M78" s="91"/>
      <c r="N78" s="91"/>
      <c r="O78" s="92"/>
    </row>
    <row r="79" spans="1:15" s="125" customFormat="1">
      <c r="A79" s="131"/>
      <c r="B79" s="109"/>
      <c r="C79" s="218"/>
      <c r="D79" s="106"/>
      <c r="E79" s="106"/>
      <c r="F79" s="106"/>
      <c r="G79" s="106"/>
      <c r="H79" s="106"/>
      <c r="I79" s="116"/>
      <c r="J79" s="180"/>
      <c r="K79" s="91"/>
      <c r="L79" s="91"/>
      <c r="M79" s="91"/>
      <c r="N79" s="91"/>
      <c r="O79" s="92"/>
    </row>
    <row r="80" spans="1:15" s="125" customFormat="1">
      <c r="A80" s="131"/>
      <c r="B80" s="109"/>
      <c r="C80" s="218"/>
      <c r="D80" s="106"/>
      <c r="E80" s="106"/>
      <c r="F80" s="106"/>
      <c r="G80" s="106"/>
      <c r="H80" s="106"/>
      <c r="I80" s="116"/>
      <c r="J80" s="180"/>
      <c r="K80" s="91"/>
      <c r="L80" s="91"/>
      <c r="M80" s="91"/>
      <c r="N80" s="91"/>
      <c r="O80" s="92"/>
    </row>
    <row r="81" spans="1:15" s="125" customFormat="1">
      <c r="A81" s="131"/>
      <c r="B81" s="109"/>
      <c r="C81" s="218"/>
      <c r="D81" s="106"/>
      <c r="E81" s="106"/>
      <c r="F81" s="106"/>
      <c r="G81" s="106"/>
      <c r="H81" s="106"/>
      <c r="I81" s="116"/>
      <c r="J81" s="180"/>
      <c r="K81" s="91"/>
      <c r="L81" s="91"/>
      <c r="M81" s="91"/>
      <c r="N81" s="91"/>
      <c r="O81" s="92"/>
    </row>
    <row r="82" spans="1:15" s="125" customFormat="1">
      <c r="A82" s="131"/>
      <c r="B82" s="109"/>
      <c r="C82" s="218"/>
      <c r="D82" s="106"/>
      <c r="E82" s="106"/>
      <c r="F82" s="106"/>
      <c r="G82" s="106"/>
      <c r="H82" s="106"/>
      <c r="I82" s="116"/>
      <c r="J82" s="180"/>
      <c r="K82" s="91"/>
      <c r="L82" s="91"/>
      <c r="M82" s="91"/>
      <c r="N82" s="91"/>
      <c r="O82" s="92"/>
    </row>
    <row r="83" spans="1:15" s="125" customFormat="1">
      <c r="A83" s="131"/>
      <c r="B83" s="109"/>
      <c r="C83" s="218"/>
      <c r="D83" s="106"/>
      <c r="E83" s="106"/>
      <c r="F83" s="106"/>
      <c r="G83" s="106"/>
      <c r="H83" s="106"/>
      <c r="I83" s="116"/>
      <c r="J83" s="180"/>
      <c r="K83" s="91"/>
      <c r="L83" s="91"/>
      <c r="M83" s="91"/>
      <c r="N83" s="91"/>
      <c r="O83" s="92"/>
    </row>
    <row r="84" spans="1:15" s="125" customFormat="1">
      <c r="A84" s="131"/>
      <c r="B84" s="109"/>
      <c r="C84" s="218"/>
      <c r="D84" s="106"/>
      <c r="E84" s="106"/>
      <c r="F84" s="106"/>
      <c r="G84" s="106"/>
      <c r="H84" s="106"/>
      <c r="I84" s="116"/>
      <c r="J84" s="180"/>
      <c r="K84" s="91"/>
      <c r="L84" s="91"/>
      <c r="M84" s="91"/>
      <c r="N84" s="91"/>
      <c r="O84" s="92"/>
    </row>
    <row r="85" spans="1:15" s="125" customFormat="1">
      <c r="A85" s="131"/>
      <c r="B85" s="109"/>
      <c r="C85" s="218"/>
      <c r="D85" s="106"/>
      <c r="E85" s="106"/>
      <c r="F85" s="106"/>
      <c r="G85" s="106"/>
      <c r="H85" s="106"/>
      <c r="I85" s="116"/>
      <c r="J85" s="180"/>
      <c r="K85" s="91"/>
      <c r="L85" s="91"/>
      <c r="M85" s="91"/>
      <c r="N85" s="91"/>
      <c r="O85" s="92"/>
    </row>
    <row r="86" spans="1:15" s="125" customFormat="1">
      <c r="A86" s="131"/>
      <c r="B86" s="109"/>
      <c r="C86" s="218"/>
      <c r="D86" s="106"/>
      <c r="E86" s="106"/>
      <c r="F86" s="106"/>
      <c r="G86" s="106"/>
      <c r="H86" s="106"/>
      <c r="I86" s="116"/>
      <c r="J86" s="180"/>
      <c r="K86" s="91"/>
      <c r="L86" s="91"/>
      <c r="M86" s="91"/>
      <c r="N86" s="91"/>
      <c r="O86" s="92"/>
    </row>
    <row r="87" spans="1:15" s="125" customFormat="1">
      <c r="A87" s="131"/>
      <c r="B87" s="109"/>
      <c r="C87" s="218"/>
      <c r="D87" s="106"/>
      <c r="E87" s="106"/>
      <c r="F87" s="106"/>
      <c r="G87" s="106"/>
      <c r="H87" s="106"/>
      <c r="I87" s="116"/>
      <c r="J87" s="180"/>
      <c r="K87" s="91"/>
      <c r="L87" s="91"/>
      <c r="M87" s="91"/>
      <c r="N87" s="91"/>
      <c r="O87" s="92"/>
    </row>
    <row r="88" spans="1:15" s="125" customFormat="1">
      <c r="A88" s="131"/>
      <c r="B88" s="109"/>
      <c r="C88" s="218"/>
      <c r="D88" s="106"/>
      <c r="E88" s="106"/>
      <c r="F88" s="106"/>
      <c r="G88" s="106"/>
      <c r="H88" s="106"/>
      <c r="I88" s="116"/>
      <c r="J88" s="180"/>
      <c r="K88" s="91"/>
      <c r="L88" s="91"/>
      <c r="M88" s="91"/>
      <c r="N88" s="91"/>
      <c r="O88" s="92"/>
    </row>
    <row r="89" spans="1:15" s="125" customFormat="1">
      <c r="A89" s="131"/>
      <c r="B89" s="109"/>
      <c r="C89" s="218"/>
      <c r="D89" s="106"/>
      <c r="E89" s="106"/>
      <c r="F89" s="106"/>
      <c r="G89" s="106"/>
      <c r="H89" s="106"/>
      <c r="I89" s="116"/>
      <c r="J89" s="180"/>
      <c r="K89" s="91"/>
      <c r="L89" s="91"/>
      <c r="M89" s="91"/>
      <c r="N89" s="91"/>
      <c r="O89" s="92"/>
    </row>
    <row r="90" spans="1:15" s="125" customFormat="1">
      <c r="A90" s="131"/>
      <c r="B90" s="109"/>
      <c r="C90" s="218"/>
      <c r="D90" s="106"/>
      <c r="E90" s="106"/>
      <c r="F90" s="106"/>
      <c r="G90" s="106"/>
      <c r="H90" s="106"/>
      <c r="I90" s="116"/>
      <c r="J90" s="180"/>
      <c r="K90" s="91"/>
      <c r="L90" s="91"/>
      <c r="M90" s="91"/>
      <c r="N90" s="91"/>
      <c r="O90" s="92"/>
    </row>
    <row r="91" spans="1:15" s="125" customFormat="1">
      <c r="A91" s="131"/>
      <c r="B91" s="109"/>
      <c r="C91" s="218"/>
      <c r="D91" s="106"/>
      <c r="E91" s="106"/>
      <c r="F91" s="106"/>
      <c r="G91" s="106"/>
      <c r="H91" s="106"/>
      <c r="I91" s="116"/>
      <c r="J91" s="180"/>
      <c r="K91" s="91"/>
      <c r="L91" s="91"/>
      <c r="M91" s="91"/>
      <c r="N91" s="91"/>
      <c r="O91" s="92"/>
    </row>
    <row r="92" spans="1:15" s="125" customFormat="1">
      <c r="A92" s="131"/>
      <c r="B92" s="109"/>
      <c r="C92" s="218"/>
      <c r="D92" s="106"/>
      <c r="E92" s="106"/>
      <c r="F92" s="106"/>
      <c r="G92" s="106"/>
      <c r="H92" s="106"/>
      <c r="I92" s="116"/>
      <c r="J92" s="180"/>
      <c r="K92" s="91"/>
      <c r="L92" s="91"/>
      <c r="M92" s="91"/>
      <c r="N92" s="91"/>
      <c r="O92" s="92"/>
    </row>
    <row r="93" spans="1:15" s="125" customFormat="1">
      <c r="A93" s="131"/>
      <c r="B93" s="109"/>
      <c r="C93" s="218"/>
      <c r="D93" s="106"/>
      <c r="E93" s="106"/>
      <c r="F93" s="106"/>
      <c r="G93" s="106"/>
      <c r="H93" s="106"/>
      <c r="I93" s="116"/>
      <c r="J93" s="180"/>
      <c r="K93" s="91"/>
      <c r="L93" s="91"/>
      <c r="M93" s="91"/>
      <c r="N93" s="91"/>
      <c r="O93" s="92"/>
    </row>
    <row r="94" spans="1:15" s="125" customFormat="1">
      <c r="A94" s="131"/>
      <c r="B94" s="109"/>
      <c r="C94" s="218"/>
      <c r="D94" s="106"/>
      <c r="E94" s="106"/>
      <c r="F94" s="106"/>
      <c r="G94" s="106"/>
      <c r="H94" s="106"/>
      <c r="I94" s="116"/>
      <c r="J94" s="180"/>
      <c r="K94" s="91"/>
      <c r="L94" s="91"/>
      <c r="M94" s="91"/>
      <c r="N94" s="91"/>
      <c r="O94" s="92"/>
    </row>
    <row r="95" spans="1:15" s="125" customFormat="1">
      <c r="A95" s="131"/>
      <c r="B95" s="109"/>
      <c r="C95" s="218"/>
      <c r="D95" s="106"/>
      <c r="E95" s="106"/>
      <c r="F95" s="106"/>
      <c r="G95" s="106"/>
      <c r="H95" s="106"/>
      <c r="I95" s="116"/>
      <c r="J95" s="180"/>
      <c r="K95" s="91"/>
      <c r="L95" s="91"/>
      <c r="M95" s="91"/>
      <c r="N95" s="91"/>
      <c r="O95" s="92"/>
    </row>
    <row r="96" spans="1:15" s="125" customFormat="1">
      <c r="A96" s="131"/>
      <c r="B96" s="109"/>
      <c r="C96" s="218"/>
      <c r="D96" s="106"/>
      <c r="E96" s="106"/>
      <c r="F96" s="106"/>
      <c r="G96" s="106"/>
      <c r="H96" s="106"/>
      <c r="I96" s="116"/>
      <c r="J96" s="180"/>
      <c r="K96" s="91"/>
      <c r="L96" s="91"/>
      <c r="M96" s="91"/>
      <c r="N96" s="91"/>
      <c r="O96" s="92"/>
    </row>
    <row r="97" spans="1:15" s="125" customFormat="1">
      <c r="A97" s="131"/>
      <c r="B97" s="109"/>
      <c r="C97" s="218"/>
      <c r="D97" s="106"/>
      <c r="E97" s="106"/>
      <c r="F97" s="106"/>
      <c r="G97" s="106"/>
      <c r="H97" s="106"/>
      <c r="I97" s="116"/>
      <c r="J97" s="180"/>
      <c r="K97" s="91"/>
      <c r="L97" s="91"/>
      <c r="M97" s="91"/>
      <c r="N97" s="91"/>
      <c r="O97" s="92"/>
    </row>
    <row r="98" spans="1:15" s="125" customFormat="1">
      <c r="A98" s="131"/>
      <c r="B98" s="109"/>
      <c r="C98" s="218"/>
      <c r="D98" s="106"/>
      <c r="E98" s="106"/>
      <c r="F98" s="106"/>
      <c r="G98" s="106"/>
      <c r="H98" s="106"/>
      <c r="I98" s="116"/>
      <c r="J98" s="180"/>
      <c r="K98" s="91"/>
      <c r="L98" s="91"/>
      <c r="M98" s="91"/>
      <c r="N98" s="91"/>
      <c r="O98" s="92"/>
    </row>
    <row r="99" spans="1:15" s="125" customFormat="1">
      <c r="A99" s="131"/>
      <c r="B99" s="109"/>
      <c r="C99" s="218"/>
      <c r="D99" s="106"/>
      <c r="E99" s="106"/>
      <c r="F99" s="106"/>
      <c r="G99" s="106"/>
      <c r="H99" s="106"/>
      <c r="I99" s="116"/>
      <c r="J99" s="180"/>
      <c r="K99" s="91"/>
      <c r="L99" s="91"/>
      <c r="M99" s="91"/>
      <c r="N99" s="91"/>
      <c r="O99" s="92"/>
    </row>
    <row r="100" spans="1:15" s="125" customFormat="1">
      <c r="A100" s="131"/>
      <c r="B100" s="109"/>
      <c r="C100" s="218"/>
      <c r="D100" s="106"/>
      <c r="E100" s="106"/>
      <c r="F100" s="106"/>
      <c r="G100" s="106"/>
      <c r="H100" s="106"/>
      <c r="I100" s="116"/>
      <c r="J100" s="180"/>
      <c r="K100" s="91"/>
      <c r="L100" s="91"/>
      <c r="M100" s="91"/>
      <c r="N100" s="91"/>
      <c r="O100" s="92"/>
    </row>
    <row r="101" spans="1:15" s="125" customFormat="1">
      <c r="A101" s="131"/>
      <c r="B101" s="109"/>
      <c r="C101" s="218"/>
      <c r="D101" s="106"/>
      <c r="E101" s="106"/>
      <c r="F101" s="106"/>
      <c r="G101" s="106"/>
      <c r="H101" s="106"/>
      <c r="I101" s="116"/>
      <c r="J101" s="180"/>
      <c r="K101" s="91"/>
      <c r="L101" s="91"/>
      <c r="M101" s="91"/>
      <c r="N101" s="91"/>
      <c r="O101" s="92"/>
    </row>
    <row r="102" spans="1:15" s="125" customFormat="1">
      <c r="A102" s="131"/>
      <c r="B102" s="109"/>
      <c r="C102" s="218"/>
      <c r="D102" s="106"/>
      <c r="E102" s="106"/>
      <c r="F102" s="106"/>
      <c r="G102" s="106"/>
      <c r="H102" s="106"/>
      <c r="I102" s="116"/>
      <c r="J102" s="180"/>
      <c r="K102" s="91"/>
      <c r="L102" s="91"/>
      <c r="M102" s="91"/>
      <c r="N102" s="91"/>
      <c r="O102" s="92"/>
    </row>
    <row r="103" spans="1:15" s="125" customFormat="1">
      <c r="A103" s="131"/>
      <c r="B103" s="109"/>
      <c r="C103" s="218"/>
      <c r="D103" s="106"/>
      <c r="E103" s="106"/>
      <c r="F103" s="106"/>
      <c r="G103" s="106"/>
      <c r="H103" s="106"/>
      <c r="I103" s="116"/>
      <c r="J103" s="180"/>
      <c r="K103" s="91"/>
      <c r="L103" s="91"/>
      <c r="M103" s="91"/>
      <c r="N103" s="91"/>
      <c r="O103" s="92"/>
    </row>
    <row r="104" spans="1:15" s="125" customFormat="1">
      <c r="A104" s="131"/>
      <c r="B104" s="109"/>
      <c r="C104" s="218"/>
      <c r="D104" s="106"/>
      <c r="E104" s="106"/>
      <c r="F104" s="106"/>
      <c r="G104" s="106"/>
      <c r="H104" s="106"/>
      <c r="I104" s="116"/>
      <c r="J104" s="180"/>
      <c r="K104" s="91"/>
      <c r="L104" s="91"/>
      <c r="M104" s="91"/>
      <c r="N104" s="91"/>
      <c r="O104" s="92"/>
    </row>
    <row r="105" spans="1:15" s="125" customFormat="1">
      <c r="A105" s="131"/>
      <c r="B105" s="109"/>
      <c r="C105" s="218"/>
      <c r="D105" s="106"/>
      <c r="E105" s="106"/>
      <c r="F105" s="106"/>
      <c r="G105" s="106"/>
      <c r="H105" s="106"/>
      <c r="I105" s="116"/>
      <c r="J105" s="180"/>
      <c r="K105" s="91"/>
      <c r="L105" s="91"/>
      <c r="M105" s="91"/>
      <c r="N105" s="91"/>
      <c r="O105" s="92"/>
    </row>
    <row r="106" spans="1:15" s="125" customFormat="1">
      <c r="A106" s="131"/>
      <c r="B106" s="109"/>
      <c r="C106" s="218"/>
      <c r="D106" s="106"/>
      <c r="E106" s="106"/>
      <c r="F106" s="106"/>
      <c r="G106" s="106"/>
      <c r="H106" s="106"/>
      <c r="I106" s="116"/>
      <c r="J106" s="180"/>
      <c r="K106" s="91"/>
      <c r="L106" s="91"/>
      <c r="M106" s="91"/>
      <c r="N106" s="91"/>
      <c r="O106" s="92"/>
    </row>
    <row r="107" spans="1:15" s="125" customFormat="1">
      <c r="A107" s="131"/>
      <c r="B107" s="109"/>
      <c r="C107" s="218"/>
      <c r="D107" s="106"/>
      <c r="E107" s="106"/>
      <c r="F107" s="106"/>
      <c r="G107" s="106"/>
      <c r="H107" s="106"/>
      <c r="I107" s="116"/>
      <c r="J107" s="180"/>
      <c r="K107" s="91"/>
      <c r="L107" s="91"/>
      <c r="M107" s="91"/>
      <c r="N107" s="91"/>
      <c r="O107" s="92"/>
    </row>
    <row r="108" spans="1:15" s="125" customFormat="1">
      <c r="A108" s="131"/>
      <c r="B108" s="109"/>
      <c r="C108" s="218"/>
      <c r="D108" s="106"/>
      <c r="E108" s="106"/>
      <c r="F108" s="106"/>
      <c r="G108" s="106"/>
      <c r="H108" s="106"/>
      <c r="I108" s="116"/>
      <c r="J108" s="180"/>
      <c r="K108" s="91"/>
      <c r="L108" s="91"/>
      <c r="M108" s="91"/>
      <c r="N108" s="91"/>
      <c r="O108" s="92"/>
    </row>
    <row r="109" spans="1:15" s="125" customFormat="1">
      <c r="A109" s="131"/>
      <c r="B109" s="109"/>
      <c r="C109" s="218"/>
      <c r="D109" s="106"/>
      <c r="E109" s="106"/>
      <c r="F109" s="106"/>
      <c r="G109" s="106"/>
      <c r="H109" s="106"/>
      <c r="I109" s="116"/>
      <c r="J109" s="180"/>
      <c r="K109" s="91"/>
      <c r="L109" s="91"/>
      <c r="M109" s="91"/>
      <c r="N109" s="91"/>
      <c r="O109" s="92"/>
    </row>
    <row r="110" spans="1:15" s="125" customFormat="1">
      <c r="A110" s="131"/>
      <c r="B110" s="109"/>
      <c r="C110" s="218"/>
      <c r="D110" s="106"/>
      <c r="E110" s="106"/>
      <c r="F110" s="106"/>
      <c r="G110" s="106"/>
      <c r="H110" s="106"/>
      <c r="I110" s="116"/>
      <c r="J110" s="180"/>
      <c r="K110" s="91"/>
      <c r="L110" s="91"/>
      <c r="M110" s="91"/>
      <c r="N110" s="91"/>
      <c r="O110" s="92"/>
    </row>
    <row r="111" spans="1:15" s="125" customFormat="1">
      <c r="A111" s="131"/>
      <c r="B111" s="109"/>
      <c r="C111" s="218"/>
      <c r="D111" s="106"/>
      <c r="E111" s="106"/>
      <c r="F111" s="106"/>
      <c r="G111" s="106"/>
      <c r="H111" s="106"/>
      <c r="I111" s="116"/>
      <c r="J111" s="180"/>
      <c r="K111" s="91"/>
      <c r="L111" s="91"/>
      <c r="M111" s="91"/>
      <c r="N111" s="91"/>
      <c r="O111" s="92"/>
    </row>
    <row r="112" spans="1:15" s="125" customFormat="1">
      <c r="A112" s="131"/>
      <c r="B112" s="109"/>
      <c r="C112" s="218"/>
      <c r="D112" s="106"/>
      <c r="E112" s="106"/>
      <c r="F112" s="106"/>
      <c r="G112" s="106"/>
      <c r="H112" s="106"/>
      <c r="I112" s="116"/>
      <c r="J112" s="180"/>
      <c r="K112" s="91"/>
      <c r="L112" s="91"/>
      <c r="M112" s="91"/>
      <c r="N112" s="91"/>
      <c r="O112" s="92"/>
    </row>
    <row r="113" spans="1:15" s="125" customFormat="1">
      <c r="A113" s="131"/>
      <c r="B113" s="109"/>
      <c r="C113" s="218"/>
      <c r="D113" s="106"/>
      <c r="E113" s="106"/>
      <c r="F113" s="106"/>
      <c r="G113" s="106"/>
      <c r="H113" s="106"/>
      <c r="I113" s="116"/>
      <c r="J113" s="180"/>
      <c r="K113" s="91"/>
      <c r="L113" s="91"/>
      <c r="M113" s="91"/>
      <c r="N113" s="91"/>
      <c r="O113" s="92"/>
    </row>
    <row r="114" spans="1:15" s="125" customFormat="1">
      <c r="A114" s="131"/>
      <c r="B114" s="109"/>
      <c r="C114" s="218"/>
      <c r="D114" s="106"/>
      <c r="E114" s="106"/>
      <c r="F114" s="106"/>
      <c r="G114" s="106"/>
      <c r="H114" s="106"/>
      <c r="I114" s="116"/>
      <c r="J114" s="180"/>
      <c r="K114" s="91"/>
      <c r="L114" s="91"/>
      <c r="M114" s="91"/>
      <c r="N114" s="91"/>
      <c r="O114" s="92"/>
    </row>
    <row r="115" spans="1:15" s="125" customFormat="1">
      <c r="A115" s="131"/>
      <c r="B115" s="109"/>
      <c r="C115" s="218"/>
      <c r="D115" s="106"/>
      <c r="E115" s="106"/>
      <c r="F115" s="106"/>
      <c r="G115" s="106"/>
      <c r="H115" s="106"/>
      <c r="I115" s="116"/>
      <c r="J115" s="180"/>
      <c r="K115" s="91"/>
      <c r="L115" s="91"/>
      <c r="M115" s="91"/>
      <c r="N115" s="91"/>
      <c r="O115" s="92"/>
    </row>
    <row r="116" spans="1:15" s="125" customFormat="1">
      <c r="A116" s="131"/>
      <c r="B116" s="109"/>
      <c r="C116" s="218"/>
      <c r="D116" s="106"/>
      <c r="E116" s="106"/>
      <c r="F116" s="106"/>
      <c r="G116" s="106"/>
      <c r="H116" s="106"/>
      <c r="I116" s="116"/>
      <c r="J116" s="180"/>
      <c r="K116" s="91"/>
      <c r="L116" s="91"/>
      <c r="M116" s="91"/>
      <c r="N116" s="91"/>
      <c r="O116" s="92"/>
    </row>
    <row r="117" spans="1:15" s="125" customFormat="1">
      <c r="A117" s="131"/>
      <c r="B117" s="109"/>
      <c r="C117" s="218"/>
      <c r="D117" s="106"/>
      <c r="E117" s="106"/>
      <c r="F117" s="106"/>
      <c r="G117" s="106"/>
      <c r="H117" s="106"/>
      <c r="I117" s="116"/>
      <c r="J117" s="180"/>
      <c r="K117" s="91"/>
      <c r="L117" s="91"/>
      <c r="M117" s="91"/>
      <c r="N117" s="91"/>
      <c r="O117" s="92"/>
    </row>
    <row r="118" spans="1:15" s="125" customFormat="1">
      <c r="A118" s="131"/>
      <c r="B118" s="109"/>
      <c r="C118" s="218"/>
      <c r="D118" s="106"/>
      <c r="E118" s="106"/>
      <c r="F118" s="106"/>
      <c r="G118" s="106"/>
      <c r="H118" s="106"/>
      <c r="I118" s="116"/>
      <c r="J118" s="180"/>
      <c r="K118" s="91"/>
      <c r="L118" s="91"/>
      <c r="M118" s="91"/>
      <c r="N118" s="91"/>
      <c r="O118" s="92"/>
    </row>
    <row r="119" spans="1:15" s="125" customFormat="1">
      <c r="A119" s="131"/>
      <c r="B119" s="109"/>
      <c r="C119" s="218"/>
      <c r="D119" s="106"/>
      <c r="E119" s="106"/>
      <c r="F119" s="106"/>
      <c r="G119" s="106"/>
      <c r="H119" s="106"/>
      <c r="I119" s="116"/>
      <c r="J119" s="180"/>
      <c r="K119" s="91"/>
      <c r="L119" s="91"/>
      <c r="M119" s="91"/>
      <c r="N119" s="91"/>
      <c r="O119" s="92"/>
    </row>
    <row r="120" spans="1:15" s="125" customFormat="1">
      <c r="A120" s="131"/>
      <c r="B120" s="109"/>
      <c r="C120" s="218"/>
      <c r="D120" s="106"/>
      <c r="E120" s="106"/>
      <c r="F120" s="106"/>
      <c r="G120" s="106"/>
      <c r="H120" s="106"/>
      <c r="I120" s="116"/>
      <c r="J120" s="180"/>
      <c r="K120" s="91"/>
      <c r="L120" s="91"/>
      <c r="M120" s="91"/>
      <c r="N120" s="91"/>
      <c r="O120" s="92"/>
    </row>
    <row r="121" spans="1:15" s="125" customFormat="1">
      <c r="A121" s="131"/>
      <c r="B121" s="109"/>
      <c r="C121" s="218"/>
      <c r="D121" s="106"/>
      <c r="E121" s="106"/>
      <c r="F121" s="106"/>
      <c r="G121" s="106"/>
      <c r="H121" s="106"/>
      <c r="I121" s="116"/>
      <c r="J121" s="180"/>
      <c r="K121" s="91"/>
      <c r="L121" s="91"/>
      <c r="M121" s="91"/>
      <c r="N121" s="91"/>
      <c r="O121" s="92"/>
    </row>
    <row r="122" spans="1:15" s="125" customFormat="1">
      <c r="A122" s="131"/>
      <c r="B122" s="109"/>
      <c r="C122" s="218"/>
      <c r="D122" s="106"/>
      <c r="E122" s="106"/>
      <c r="F122" s="106"/>
      <c r="G122" s="106"/>
      <c r="H122" s="106"/>
      <c r="I122" s="116"/>
      <c r="J122" s="180"/>
      <c r="K122" s="91"/>
      <c r="L122" s="91"/>
      <c r="M122" s="91"/>
      <c r="N122" s="91"/>
      <c r="O122" s="92"/>
    </row>
    <row r="123" spans="1:15" s="125" customFormat="1">
      <c r="A123" s="131"/>
      <c r="B123" s="109"/>
      <c r="C123" s="218"/>
      <c r="D123" s="106"/>
      <c r="E123" s="106"/>
      <c r="F123" s="106"/>
      <c r="G123" s="106"/>
      <c r="H123" s="106"/>
      <c r="I123" s="116"/>
      <c r="J123" s="180"/>
      <c r="K123" s="91"/>
      <c r="L123" s="91"/>
      <c r="M123" s="91"/>
      <c r="N123" s="91"/>
      <c r="O123" s="92"/>
    </row>
    <row r="124" spans="1:15" s="125" customFormat="1">
      <c r="A124" s="131"/>
      <c r="B124" s="109"/>
      <c r="C124" s="218"/>
      <c r="D124" s="106"/>
      <c r="E124" s="106"/>
      <c r="F124" s="106"/>
      <c r="G124" s="106"/>
      <c r="H124" s="106"/>
      <c r="I124" s="116"/>
      <c r="J124" s="180"/>
      <c r="K124" s="91"/>
      <c r="L124" s="91"/>
      <c r="M124" s="91"/>
      <c r="N124" s="91"/>
      <c r="O124" s="92"/>
    </row>
    <row r="125" spans="1:15" s="125" customFormat="1">
      <c r="A125" s="131"/>
      <c r="B125" s="109"/>
      <c r="C125" s="218"/>
      <c r="D125" s="106"/>
      <c r="E125" s="106"/>
      <c r="F125" s="106"/>
      <c r="G125" s="106"/>
      <c r="H125" s="106"/>
      <c r="I125" s="116"/>
      <c r="J125" s="180"/>
      <c r="K125" s="91"/>
      <c r="L125" s="91"/>
      <c r="M125" s="91"/>
      <c r="N125" s="91"/>
      <c r="O125" s="92"/>
    </row>
    <row r="126" spans="1:15" s="125" customFormat="1">
      <c r="A126" s="131"/>
      <c r="B126" s="109"/>
      <c r="C126" s="218"/>
      <c r="D126" s="106"/>
      <c r="E126" s="106"/>
      <c r="F126" s="106"/>
      <c r="G126" s="106"/>
      <c r="H126" s="106"/>
      <c r="I126" s="116"/>
      <c r="J126" s="180"/>
      <c r="K126" s="91"/>
      <c r="L126" s="91"/>
      <c r="M126" s="91"/>
      <c r="N126" s="91"/>
      <c r="O126" s="92"/>
    </row>
    <row r="127" spans="1:15" s="125" customFormat="1">
      <c r="A127" s="131"/>
      <c r="B127" s="109"/>
      <c r="C127" s="218"/>
      <c r="D127" s="106"/>
      <c r="E127" s="106"/>
      <c r="F127" s="106"/>
      <c r="G127" s="106"/>
      <c r="H127" s="106"/>
      <c r="I127" s="116"/>
      <c r="J127" s="180"/>
      <c r="K127" s="91"/>
      <c r="L127" s="91"/>
      <c r="M127" s="91"/>
      <c r="N127" s="91"/>
      <c r="O127" s="92"/>
    </row>
    <row r="128" spans="1:15" s="125" customFormat="1">
      <c r="A128" s="131"/>
      <c r="B128" s="109"/>
      <c r="C128" s="218"/>
      <c r="D128" s="106"/>
      <c r="E128" s="106"/>
      <c r="F128" s="106"/>
      <c r="G128" s="106"/>
      <c r="H128" s="106"/>
      <c r="I128" s="116"/>
      <c r="J128" s="180"/>
      <c r="K128" s="91"/>
      <c r="L128" s="91"/>
      <c r="M128" s="91"/>
      <c r="N128" s="91"/>
      <c r="O128" s="92"/>
    </row>
    <row r="129" spans="1:15" s="125" customFormat="1">
      <c r="A129" s="131"/>
      <c r="B129" s="109"/>
      <c r="C129" s="218"/>
      <c r="D129" s="106"/>
      <c r="E129" s="106"/>
      <c r="F129" s="106"/>
      <c r="G129" s="106"/>
      <c r="H129" s="106"/>
      <c r="I129" s="116"/>
      <c r="J129" s="180"/>
      <c r="K129" s="91"/>
      <c r="L129" s="91"/>
      <c r="M129" s="91"/>
      <c r="N129" s="91"/>
      <c r="O129" s="92"/>
    </row>
    <row r="130" spans="1:15" s="125" customFormat="1">
      <c r="A130" s="131"/>
      <c r="B130" s="109"/>
      <c r="C130" s="218"/>
      <c r="D130" s="106"/>
      <c r="E130" s="106"/>
      <c r="F130" s="106"/>
      <c r="G130" s="106"/>
      <c r="H130" s="106"/>
      <c r="I130" s="116"/>
      <c r="J130" s="180"/>
      <c r="K130" s="91"/>
      <c r="L130" s="91"/>
      <c r="M130" s="91"/>
      <c r="N130" s="91"/>
      <c r="O130" s="92"/>
    </row>
    <row r="131" spans="1:15" s="125" customFormat="1">
      <c r="A131" s="131"/>
      <c r="B131" s="109"/>
      <c r="C131" s="218"/>
      <c r="D131" s="106"/>
      <c r="E131" s="106"/>
      <c r="F131" s="106"/>
      <c r="G131" s="106"/>
      <c r="H131" s="106"/>
      <c r="I131" s="116"/>
      <c r="J131" s="180"/>
      <c r="K131" s="91"/>
      <c r="L131" s="91"/>
      <c r="M131" s="91"/>
      <c r="N131" s="91"/>
      <c r="O131" s="92"/>
    </row>
    <row r="132" spans="1:15" s="125" customFormat="1">
      <c r="A132" s="131"/>
      <c r="B132" s="109"/>
      <c r="C132" s="218"/>
      <c r="D132" s="106"/>
      <c r="E132" s="106"/>
      <c r="F132" s="106"/>
      <c r="G132" s="106"/>
      <c r="H132" s="106"/>
      <c r="I132" s="116"/>
      <c r="J132" s="180"/>
      <c r="K132" s="91"/>
      <c r="L132" s="91"/>
      <c r="M132" s="91"/>
      <c r="N132" s="91"/>
      <c r="O132" s="92"/>
    </row>
    <row r="133" spans="1:15" s="125" customFormat="1">
      <c r="A133" s="131"/>
      <c r="B133" s="109"/>
      <c r="C133" s="218"/>
      <c r="D133" s="106"/>
      <c r="E133" s="106"/>
      <c r="F133" s="106"/>
      <c r="G133" s="106"/>
      <c r="H133" s="106"/>
      <c r="I133" s="116"/>
      <c r="J133" s="180"/>
      <c r="K133" s="91"/>
      <c r="L133" s="91"/>
      <c r="M133" s="91"/>
      <c r="N133" s="91"/>
      <c r="O133" s="92"/>
    </row>
    <row r="134" spans="1:15" s="125" customFormat="1">
      <c r="A134" s="131"/>
      <c r="B134" s="109"/>
      <c r="C134" s="218"/>
      <c r="D134" s="106"/>
      <c r="E134" s="106"/>
      <c r="F134" s="106"/>
      <c r="G134" s="106"/>
      <c r="H134" s="106"/>
      <c r="I134" s="116"/>
      <c r="J134" s="180"/>
      <c r="K134" s="91"/>
      <c r="L134" s="91"/>
      <c r="M134" s="91"/>
      <c r="N134" s="91"/>
      <c r="O134" s="92"/>
    </row>
    <row r="135" spans="1:15" s="125" customFormat="1">
      <c r="A135" s="131"/>
      <c r="B135" s="109"/>
      <c r="C135" s="218"/>
      <c r="D135" s="106"/>
      <c r="E135" s="106"/>
      <c r="F135" s="106"/>
      <c r="G135" s="106"/>
      <c r="H135" s="106"/>
      <c r="I135" s="116"/>
      <c r="J135" s="180"/>
      <c r="K135" s="91"/>
      <c r="L135" s="91"/>
      <c r="M135" s="91"/>
      <c r="N135" s="91"/>
      <c r="O135" s="92"/>
    </row>
    <row r="136" spans="1:15" s="125" customFormat="1">
      <c r="A136" s="131"/>
      <c r="B136" s="109"/>
      <c r="C136" s="218"/>
      <c r="D136" s="106"/>
      <c r="E136" s="106"/>
      <c r="F136" s="106"/>
      <c r="G136" s="106"/>
      <c r="H136" s="106"/>
      <c r="I136" s="116"/>
      <c r="J136" s="180"/>
      <c r="K136" s="91"/>
      <c r="L136" s="91"/>
      <c r="M136" s="91"/>
      <c r="N136" s="91"/>
      <c r="O136" s="92"/>
    </row>
    <row r="137" spans="1:15" s="125" customFormat="1">
      <c r="A137" s="131"/>
      <c r="B137" s="109"/>
      <c r="C137" s="218"/>
      <c r="D137" s="106"/>
      <c r="E137" s="106"/>
      <c r="F137" s="106"/>
      <c r="G137" s="106"/>
      <c r="H137" s="106"/>
      <c r="I137" s="116"/>
      <c r="J137" s="180"/>
      <c r="K137" s="91"/>
      <c r="L137" s="91"/>
      <c r="M137" s="91"/>
      <c r="N137" s="91"/>
      <c r="O137" s="92"/>
    </row>
    <row r="138" spans="1:15" s="125" customFormat="1">
      <c r="A138" s="131"/>
      <c r="B138" s="109"/>
      <c r="C138" s="218"/>
      <c r="D138" s="106"/>
      <c r="E138" s="106"/>
      <c r="F138" s="106"/>
      <c r="G138" s="106"/>
      <c r="H138" s="106"/>
      <c r="I138" s="116"/>
      <c r="J138" s="180"/>
      <c r="K138" s="91"/>
      <c r="L138" s="91"/>
      <c r="M138" s="91"/>
      <c r="N138" s="91"/>
      <c r="O138" s="92"/>
    </row>
    <row r="139" spans="1:15" s="125" customFormat="1">
      <c r="A139" s="131"/>
      <c r="B139" s="109"/>
      <c r="C139" s="218"/>
      <c r="D139" s="106"/>
      <c r="E139" s="106"/>
      <c r="F139" s="106"/>
      <c r="G139" s="106"/>
      <c r="H139" s="106"/>
      <c r="I139" s="116"/>
      <c r="J139" s="180"/>
      <c r="K139" s="91"/>
      <c r="L139" s="91"/>
      <c r="M139" s="91"/>
      <c r="N139" s="91"/>
      <c r="O139" s="92"/>
    </row>
    <row r="140" spans="1:15" s="125" customFormat="1">
      <c r="A140" s="131"/>
      <c r="B140" s="109"/>
      <c r="C140" s="218"/>
      <c r="D140" s="106"/>
      <c r="E140" s="106"/>
      <c r="F140" s="106"/>
      <c r="G140" s="106"/>
      <c r="H140" s="106"/>
      <c r="I140" s="116"/>
      <c r="J140" s="180"/>
      <c r="K140" s="91"/>
      <c r="L140" s="91"/>
      <c r="M140" s="91"/>
      <c r="N140" s="91"/>
      <c r="O140" s="92"/>
    </row>
    <row r="141" spans="1:15" s="125" customFormat="1">
      <c r="A141" s="131"/>
      <c r="B141" s="109"/>
      <c r="C141" s="218"/>
      <c r="D141" s="106"/>
      <c r="E141" s="106"/>
      <c r="F141" s="106"/>
      <c r="G141" s="106"/>
      <c r="H141" s="106"/>
      <c r="I141" s="116"/>
      <c r="J141" s="180"/>
      <c r="K141" s="91"/>
      <c r="L141" s="91"/>
      <c r="M141" s="91"/>
      <c r="N141" s="91"/>
      <c r="O141" s="92"/>
    </row>
    <row r="142" spans="1:15" s="125" customFormat="1">
      <c r="A142" s="131"/>
      <c r="B142" s="109"/>
      <c r="C142" s="218"/>
      <c r="D142" s="106"/>
      <c r="E142" s="106"/>
      <c r="F142" s="106"/>
      <c r="G142" s="106"/>
      <c r="H142" s="106"/>
      <c r="I142" s="116"/>
      <c r="J142" s="180"/>
      <c r="K142" s="91"/>
      <c r="L142" s="91"/>
      <c r="M142" s="91"/>
      <c r="N142" s="91"/>
      <c r="O142" s="92"/>
    </row>
    <row r="143" spans="1:15" s="125" customFormat="1">
      <c r="A143" s="131"/>
      <c r="B143" s="109"/>
      <c r="C143" s="218"/>
      <c r="D143" s="106"/>
      <c r="E143" s="106"/>
      <c r="F143" s="106"/>
      <c r="G143" s="106"/>
      <c r="H143" s="106"/>
      <c r="I143" s="116"/>
      <c r="J143" s="180"/>
      <c r="K143" s="91"/>
      <c r="L143" s="91"/>
      <c r="M143" s="91"/>
      <c r="N143" s="91"/>
      <c r="O143" s="92"/>
    </row>
    <row r="144" spans="1:15" s="125" customFormat="1">
      <c r="A144" s="131"/>
      <c r="B144" s="109"/>
      <c r="C144" s="218"/>
      <c r="D144" s="106"/>
      <c r="E144" s="106"/>
      <c r="F144" s="106"/>
      <c r="G144" s="106"/>
      <c r="H144" s="106"/>
      <c r="I144" s="116"/>
      <c r="J144" s="180"/>
      <c r="K144" s="91"/>
      <c r="L144" s="91"/>
      <c r="M144" s="91"/>
      <c r="N144" s="91"/>
      <c r="O144" s="92"/>
    </row>
    <row r="145" spans="1:15" s="125" customFormat="1">
      <c r="A145" s="131"/>
      <c r="B145" s="109"/>
      <c r="C145" s="218"/>
      <c r="D145" s="106"/>
      <c r="E145" s="106"/>
      <c r="F145" s="106"/>
      <c r="G145" s="106"/>
      <c r="H145" s="106"/>
      <c r="I145" s="116"/>
      <c r="J145" s="180"/>
      <c r="K145" s="91"/>
      <c r="L145" s="91"/>
      <c r="M145" s="91"/>
      <c r="N145" s="91"/>
      <c r="O145" s="92"/>
    </row>
    <row r="146" spans="1:15" s="125" customFormat="1">
      <c r="A146" s="131"/>
      <c r="B146" s="109"/>
      <c r="C146" s="218"/>
      <c r="D146" s="106"/>
      <c r="E146" s="106"/>
      <c r="F146" s="106"/>
      <c r="G146" s="106"/>
      <c r="H146" s="106"/>
      <c r="I146" s="116"/>
      <c r="J146" s="180"/>
      <c r="K146" s="91"/>
      <c r="L146" s="91"/>
      <c r="M146" s="91"/>
      <c r="N146" s="91"/>
      <c r="O146" s="92"/>
    </row>
  </sheetData>
  <mergeCells count="10">
    <mergeCell ref="A26:G26"/>
    <mergeCell ref="I12:J12"/>
    <mergeCell ref="B13:G13"/>
    <mergeCell ref="I13:J13"/>
    <mergeCell ref="B1:G1"/>
    <mergeCell ref="B2:G2"/>
    <mergeCell ref="A3:G3"/>
    <mergeCell ref="B4:G4"/>
    <mergeCell ref="D12:E12"/>
    <mergeCell ref="F12:G12"/>
  </mergeCells>
  <printOptions horizontalCentered="1"/>
  <pageMargins left="0.78740157480314965" right="0.78740157480314965" top="0.78740157480314965" bottom="4.1338582677165361" header="0.51181102362204722" footer="3.5433070866141736"/>
  <pageSetup paperSize="9" scale="93" firstPageNumber="11" fitToHeight="0" orientation="portrait" blackAndWhite="1" useFirstPageNumber="1" r:id="rId1"/>
  <headerFooter alignWithMargins="0">
    <oddHeader xml:space="preserve">&amp;C   </oddHeader>
    <oddFooter>&amp;C&amp;"Times New Roman,Bold"&amp;P</oddFooter>
  </headerFooter>
</worksheet>
</file>

<file path=xl/worksheets/sheet9.xml><?xml version="1.0" encoding="utf-8"?>
<worksheet xmlns="http://schemas.openxmlformats.org/spreadsheetml/2006/main" xmlns:r="http://schemas.openxmlformats.org/officeDocument/2006/relationships">
  <sheetPr syncVertical="1" syncRef="B1" transitionEvaluation="1" codeName="Sheet12">
    <tabColor rgb="FFFFFF00"/>
  </sheetPr>
  <dimension ref="A1:N61"/>
  <sheetViews>
    <sheetView view="pageBreakPreview" topLeftCell="B1" zoomScaleNormal="115" zoomScaleSheetLayoutView="100" workbookViewId="0">
      <selection activeCell="I1" sqref="I1:AB1048576"/>
    </sheetView>
  </sheetViews>
  <sheetFormatPr defaultColWidth="9.109375" defaultRowHeight="13.2"/>
  <cols>
    <col min="1" max="1" width="5.6640625" style="395" customWidth="1"/>
    <col min="2" max="2" width="8.33203125" style="109" customWidth="1"/>
    <col min="3" max="3" width="34.6640625" style="335" customWidth="1"/>
    <col min="4" max="4" width="8.88671875" style="335" customWidth="1"/>
    <col min="5" max="5" width="9.6640625" style="337" customWidth="1"/>
    <col min="6" max="7" width="9.6640625" style="335" customWidth="1"/>
    <col min="8" max="8" width="3.33203125" style="335" customWidth="1"/>
    <col min="9" max="9" width="11.44140625" style="336" customWidth="1"/>
    <col min="10" max="13" width="9.109375" style="335"/>
    <col min="14" max="14" width="9.109375" style="336"/>
    <col min="15" max="16384" width="9.109375" style="335"/>
  </cols>
  <sheetData>
    <row r="1" spans="1:14" ht="13.35" customHeight="1">
      <c r="A1" s="2192" t="s">
        <v>72</v>
      </c>
      <c r="B1" s="2192"/>
      <c r="C1" s="2192"/>
      <c r="D1" s="2192"/>
      <c r="E1" s="2192"/>
      <c r="F1" s="2192"/>
      <c r="G1" s="2192"/>
      <c r="H1" s="1219"/>
    </row>
    <row r="2" spans="1:14" ht="13.35" customHeight="1">
      <c r="A2" s="2192" t="s">
        <v>253</v>
      </c>
      <c r="B2" s="2192"/>
      <c r="C2" s="2192"/>
      <c r="D2" s="2192"/>
      <c r="E2" s="2192"/>
      <c r="F2" s="2192"/>
      <c r="G2" s="2192"/>
      <c r="H2" s="1219"/>
    </row>
    <row r="3" spans="1:14" s="348" customFormat="1">
      <c r="A3" s="2173" t="s">
        <v>814</v>
      </c>
      <c r="B3" s="2173"/>
      <c r="C3" s="2173"/>
      <c r="D3" s="2173"/>
      <c r="E3" s="2173"/>
      <c r="F3" s="2173"/>
      <c r="G3" s="2173"/>
      <c r="H3" s="1216"/>
      <c r="I3" s="336"/>
      <c r="N3" s="336"/>
    </row>
    <row r="4" spans="1:14" s="348" customFormat="1" ht="13.8">
      <c r="A4" s="37"/>
      <c r="B4" s="2174"/>
      <c r="C4" s="2174"/>
      <c r="D4" s="2174"/>
      <c r="E4" s="2174"/>
      <c r="F4" s="2174"/>
      <c r="G4" s="2174"/>
      <c r="H4" s="1217"/>
      <c r="I4" s="336"/>
      <c r="N4" s="336"/>
    </row>
    <row r="5" spans="1:14" s="348" customFormat="1">
      <c r="A5" s="37"/>
      <c r="B5" s="33"/>
      <c r="C5" s="33"/>
      <c r="D5" s="39"/>
      <c r="E5" s="40" t="s">
        <v>28</v>
      </c>
      <c r="F5" s="40" t="s">
        <v>29</v>
      </c>
      <c r="G5" s="40" t="s">
        <v>167</v>
      </c>
      <c r="H5" s="36"/>
      <c r="I5" s="336"/>
      <c r="N5" s="336"/>
    </row>
    <row r="6" spans="1:14" s="348" customFormat="1">
      <c r="A6" s="37"/>
      <c r="B6" s="45" t="s">
        <v>30</v>
      </c>
      <c r="C6" s="33" t="s">
        <v>31</v>
      </c>
      <c r="D6" s="594" t="s">
        <v>119</v>
      </c>
      <c r="E6" s="636">
        <v>4775403</v>
      </c>
      <c r="F6" s="636">
        <v>3753189</v>
      </c>
      <c r="G6" s="636">
        <f>SUM(E6:F6)</f>
        <v>8528592</v>
      </c>
      <c r="H6" s="636"/>
      <c r="I6" s="336"/>
      <c r="N6" s="336"/>
    </row>
    <row r="7" spans="1:14" s="348" customFormat="1">
      <c r="A7" s="37"/>
      <c r="B7" s="41"/>
      <c r="C7" s="33"/>
      <c r="D7" s="42" t="s">
        <v>91</v>
      </c>
      <c r="E7" s="35">
        <v>9994552</v>
      </c>
      <c r="F7" s="35">
        <v>5500</v>
      </c>
      <c r="G7" s="35">
        <f>SUM(E7:F7)</f>
        <v>10000052</v>
      </c>
      <c r="H7" s="35"/>
      <c r="I7" s="336"/>
      <c r="N7" s="336"/>
    </row>
    <row r="8" spans="1:14" s="348" customFormat="1" ht="7.2" customHeight="1">
      <c r="A8" s="37"/>
      <c r="E8" s="36"/>
      <c r="F8" s="36"/>
      <c r="G8" s="36"/>
      <c r="H8" s="36"/>
      <c r="I8" s="336"/>
      <c r="N8" s="336"/>
    </row>
    <row r="9" spans="1:14" s="348" customFormat="1" ht="13.8">
      <c r="A9" s="37"/>
      <c r="B9" s="45" t="s">
        <v>32</v>
      </c>
      <c r="C9" s="43" t="s">
        <v>33</v>
      </c>
      <c r="D9" s="593" t="s">
        <v>119</v>
      </c>
      <c r="E9" s="1781">
        <v>0</v>
      </c>
      <c r="F9" s="1779">
        <f>G45</f>
        <v>5744</v>
      </c>
      <c r="G9" s="1780">
        <f>SUM(E9:F9)</f>
        <v>5744</v>
      </c>
      <c r="H9" s="631"/>
      <c r="I9" s="336"/>
      <c r="N9" s="336"/>
    </row>
    <row r="10" spans="1:14" s="348" customFormat="1">
      <c r="A10" s="37"/>
      <c r="B10" s="41"/>
      <c r="C10" s="43" t="s">
        <v>163</v>
      </c>
      <c r="D10" s="44" t="s">
        <v>91</v>
      </c>
      <c r="E10" s="1578">
        <f>G26</f>
        <v>1</v>
      </c>
      <c r="F10" s="631">
        <v>0</v>
      </c>
      <c r="G10" s="1578">
        <f>SUM(E10:F10)</f>
        <v>1</v>
      </c>
      <c r="H10" s="35"/>
      <c r="I10" s="336"/>
      <c r="N10" s="336"/>
    </row>
    <row r="11" spans="1:14" s="348" customFormat="1">
      <c r="A11" s="37"/>
      <c r="B11" s="2190" t="s">
        <v>90</v>
      </c>
      <c r="C11" s="2191" t="s">
        <v>47</v>
      </c>
      <c r="D11" s="632" t="s">
        <v>119</v>
      </c>
      <c r="E11" s="635">
        <f>E6+E9</f>
        <v>4775403</v>
      </c>
      <c r="F11" s="635">
        <f t="shared" ref="F11" si="0">F6+F9</f>
        <v>3758933</v>
      </c>
      <c r="G11" s="635">
        <f>F11+E11</f>
        <v>8534336</v>
      </c>
      <c r="H11" s="811"/>
      <c r="I11" s="336"/>
      <c r="N11" s="336"/>
    </row>
    <row r="12" spans="1:14" s="348" customFormat="1">
      <c r="A12" s="37"/>
      <c r="B12" s="2190"/>
      <c r="C12" s="2191"/>
      <c r="D12" s="633" t="s">
        <v>91</v>
      </c>
      <c r="E12" s="634">
        <f>E7+E10</f>
        <v>9994553</v>
      </c>
      <c r="F12" s="634">
        <f t="shared" ref="F12:G12" si="1">F7+F10</f>
        <v>5500</v>
      </c>
      <c r="G12" s="634">
        <f t="shared" si="1"/>
        <v>10000053</v>
      </c>
      <c r="H12" s="34"/>
      <c r="I12" s="336"/>
      <c r="N12" s="336"/>
    </row>
    <row r="13" spans="1:14" s="348" customFormat="1">
      <c r="A13" s="37"/>
      <c r="B13" s="1753"/>
      <c r="C13" s="1754"/>
      <c r="D13" s="42"/>
      <c r="E13" s="34"/>
      <c r="F13" s="34"/>
      <c r="G13" s="34"/>
      <c r="H13" s="34"/>
      <c r="I13" s="336"/>
      <c r="N13" s="336"/>
    </row>
    <row r="14" spans="1:14" s="348" customFormat="1">
      <c r="A14" s="37"/>
      <c r="B14" s="45" t="s">
        <v>48</v>
      </c>
      <c r="C14" s="33" t="s">
        <v>49</v>
      </c>
      <c r="D14" s="33"/>
      <c r="E14" s="33"/>
      <c r="F14" s="48"/>
      <c r="G14" s="33"/>
      <c r="H14" s="33"/>
      <c r="I14" s="336"/>
      <c r="N14" s="336"/>
    </row>
    <row r="15" spans="1:14" s="341" customFormat="1" ht="13.8" thickBot="1">
      <c r="A15" s="49"/>
      <c r="B15" s="2169" t="s">
        <v>155</v>
      </c>
      <c r="C15" s="2169"/>
      <c r="D15" s="2169"/>
      <c r="E15" s="2169"/>
      <c r="F15" s="2169"/>
      <c r="G15" s="2169"/>
      <c r="H15" s="636"/>
      <c r="I15" s="2146"/>
    </row>
    <row r="16" spans="1:14" s="341" customFormat="1" ht="14.4" thickTop="1" thickBot="1">
      <c r="A16" s="49"/>
      <c r="B16" s="282"/>
      <c r="C16" s="282" t="s">
        <v>50</v>
      </c>
      <c r="D16" s="282"/>
      <c r="E16" s="282"/>
      <c r="F16" s="282"/>
      <c r="G16" s="50" t="s">
        <v>167</v>
      </c>
      <c r="H16" s="36"/>
    </row>
    <row r="17" spans="1:8" s="91" customFormat="1" ht="15" customHeight="1" thickTop="1">
      <c r="A17" s="1218"/>
      <c r="B17" s="93"/>
      <c r="C17" s="781" t="s">
        <v>94</v>
      </c>
      <c r="D17" s="97"/>
      <c r="E17" s="815"/>
      <c r="F17" s="815"/>
      <c r="G17" s="99"/>
      <c r="H17" s="99"/>
    </row>
    <row r="18" spans="1:8" s="91" customFormat="1">
      <c r="A18" s="1218" t="s">
        <v>95</v>
      </c>
      <c r="B18" s="100">
        <v>2054</v>
      </c>
      <c r="C18" s="101" t="s">
        <v>270</v>
      </c>
      <c r="D18" s="284"/>
      <c r="E18" s="284"/>
      <c r="F18" s="286"/>
      <c r="G18" s="284"/>
      <c r="H18" s="284"/>
    </row>
    <row r="19" spans="1:8" s="91" customFormat="1">
      <c r="A19" s="1218"/>
      <c r="B19" s="107">
        <v>0.8</v>
      </c>
      <c r="C19" s="101" t="s">
        <v>42</v>
      </c>
      <c r="D19" s="284"/>
      <c r="E19" s="284"/>
      <c r="F19" s="328"/>
      <c r="G19" s="284"/>
      <c r="H19" s="284"/>
    </row>
    <row r="20" spans="1:8" s="91" customFormat="1" ht="26.4">
      <c r="A20" s="93" t="s">
        <v>334</v>
      </c>
      <c r="B20" s="1253">
        <v>43</v>
      </c>
      <c r="C20" s="1465" t="s">
        <v>826</v>
      </c>
      <c r="D20" s="98"/>
      <c r="E20" s="815"/>
      <c r="F20" s="815"/>
      <c r="G20" s="98"/>
      <c r="H20" s="98"/>
    </row>
    <row r="21" spans="1:8" s="91" customFormat="1" ht="26.4">
      <c r="A21" s="1401"/>
      <c r="B21" s="1258" t="s">
        <v>799</v>
      </c>
      <c r="C21" s="1760" t="s">
        <v>1041</v>
      </c>
      <c r="D21" s="191"/>
      <c r="E21" s="1101">
        <v>1</v>
      </c>
      <c r="F21" s="1491"/>
      <c r="G21" s="191">
        <f>E21+F21</f>
        <v>1</v>
      </c>
      <c r="H21" s="98" t="s">
        <v>330</v>
      </c>
    </row>
    <row r="22" spans="1:8" s="91" customFormat="1" ht="26.4">
      <c r="A22" s="1401" t="s">
        <v>90</v>
      </c>
      <c r="B22" s="1253">
        <v>43</v>
      </c>
      <c r="C22" s="1465" t="s">
        <v>826</v>
      </c>
      <c r="D22" s="191"/>
      <c r="E22" s="1101">
        <f>E21</f>
        <v>1</v>
      </c>
      <c r="F22" s="1491">
        <f t="shared" ref="F22:G22" si="2">F21</f>
        <v>0</v>
      </c>
      <c r="G22" s="1101">
        <f t="shared" si="2"/>
        <v>1</v>
      </c>
      <c r="H22" s="98"/>
    </row>
    <row r="23" spans="1:8" s="91" customFormat="1" ht="14.4" customHeight="1">
      <c r="A23" s="1218" t="s">
        <v>90</v>
      </c>
      <c r="B23" s="107">
        <v>0.8</v>
      </c>
      <c r="C23" s="101" t="s">
        <v>42</v>
      </c>
      <c r="D23" s="287"/>
      <c r="E23" s="287">
        <f>E22</f>
        <v>1</v>
      </c>
      <c r="F23" s="1439">
        <f t="shared" ref="F23:G25" si="3">F22</f>
        <v>0</v>
      </c>
      <c r="G23" s="287">
        <f t="shared" si="3"/>
        <v>1</v>
      </c>
      <c r="H23" s="284"/>
    </row>
    <row r="24" spans="1:8" s="91" customFormat="1" ht="14.4" customHeight="1">
      <c r="A24" s="1218" t="s">
        <v>90</v>
      </c>
      <c r="B24" s="100">
        <v>2054</v>
      </c>
      <c r="C24" s="101" t="s">
        <v>270</v>
      </c>
      <c r="D24" s="140"/>
      <c r="E24" s="927">
        <f>E23</f>
        <v>1</v>
      </c>
      <c r="F24" s="2061">
        <f t="shared" si="3"/>
        <v>0</v>
      </c>
      <c r="G24" s="927">
        <f t="shared" si="3"/>
        <v>1</v>
      </c>
      <c r="H24" s="185"/>
    </row>
    <row r="25" spans="1:8" s="91" customFormat="1" ht="14.4" customHeight="1">
      <c r="A25" s="114" t="s">
        <v>90</v>
      </c>
      <c r="B25" s="197"/>
      <c r="C25" s="115" t="s">
        <v>94</v>
      </c>
      <c r="D25" s="1281"/>
      <c r="E25" s="487">
        <f>E24</f>
        <v>1</v>
      </c>
      <c r="F25" s="1457">
        <f t="shared" si="3"/>
        <v>0</v>
      </c>
      <c r="G25" s="487">
        <f t="shared" si="3"/>
        <v>1</v>
      </c>
      <c r="H25" s="1285"/>
    </row>
    <row r="26" spans="1:8" s="91" customFormat="1" ht="14.4" customHeight="1">
      <c r="A26" s="114" t="s">
        <v>90</v>
      </c>
      <c r="B26" s="197"/>
      <c r="C26" s="115" t="s">
        <v>91</v>
      </c>
      <c r="D26" s="1280"/>
      <c r="E26" s="284">
        <f>E25</f>
        <v>1</v>
      </c>
      <c r="F26" s="1836">
        <f t="shared" ref="F26:G26" si="4">F25</f>
        <v>0</v>
      </c>
      <c r="G26" s="284">
        <f t="shared" si="4"/>
        <v>1</v>
      </c>
      <c r="H26" s="1282"/>
    </row>
    <row r="27" spans="1:8" s="1231" customFormat="1" ht="10.95" customHeight="1">
      <c r="A27" s="1218"/>
      <c r="B27" s="100"/>
      <c r="C27" s="101"/>
      <c r="D27" s="1289"/>
      <c r="E27" s="1289"/>
      <c r="F27" s="2095"/>
      <c r="G27" s="1290"/>
      <c r="H27" s="1283"/>
    </row>
    <row r="28" spans="1:8" s="91" customFormat="1">
      <c r="A28" s="1256"/>
      <c r="B28" s="1259"/>
      <c r="C28" s="1260" t="s">
        <v>36</v>
      </c>
      <c r="D28" s="1280"/>
      <c r="E28" s="1280"/>
      <c r="F28" s="2096"/>
      <c r="G28" s="1283"/>
      <c r="H28" s="1283"/>
    </row>
    <row r="29" spans="1:8" s="91" customFormat="1" ht="27.6">
      <c r="A29" s="1256" t="s">
        <v>95</v>
      </c>
      <c r="B29" s="1261">
        <v>6003</v>
      </c>
      <c r="C29" s="1262" t="s">
        <v>461</v>
      </c>
      <c r="D29" s="1284"/>
      <c r="E29" s="1278"/>
      <c r="F29" s="2097"/>
      <c r="G29" s="1284"/>
      <c r="H29" s="1284"/>
    </row>
    <row r="30" spans="1:8" s="91" customFormat="1" ht="15" customHeight="1">
      <c r="A30" s="1265"/>
      <c r="B30" s="1263">
        <v>0.109</v>
      </c>
      <c r="C30" s="1262" t="s">
        <v>463</v>
      </c>
      <c r="D30" s="1285"/>
      <c r="E30" s="1136"/>
      <c r="F30" s="2098"/>
      <c r="G30" s="1285"/>
      <c r="H30" s="1285"/>
    </row>
    <row r="31" spans="1:8" s="91" customFormat="1" ht="26.4">
      <c r="A31" s="1256"/>
      <c r="B31" s="1266">
        <v>64</v>
      </c>
      <c r="C31" s="1257" t="s">
        <v>464</v>
      </c>
      <c r="D31" s="1280"/>
      <c r="E31" s="1280"/>
      <c r="F31" s="2096"/>
      <c r="G31" s="1280"/>
      <c r="H31" s="1280"/>
    </row>
    <row r="32" spans="1:8" s="91" customFormat="1" ht="15" customHeight="1">
      <c r="A32" s="1268"/>
      <c r="B32" s="1267" t="s">
        <v>465</v>
      </c>
      <c r="C32" s="1264" t="s">
        <v>462</v>
      </c>
      <c r="D32" s="1281"/>
      <c r="E32" s="1542">
        <v>2994</v>
      </c>
      <c r="F32" s="2099"/>
      <c r="G32" s="1542">
        <f>SUM(E32:F32)</f>
        <v>2994</v>
      </c>
      <c r="H32" s="1931" t="s">
        <v>332</v>
      </c>
    </row>
    <row r="33" spans="1:8" s="91" customFormat="1" ht="26.4">
      <c r="A33" s="1256" t="s">
        <v>90</v>
      </c>
      <c r="B33" s="1266">
        <v>64</v>
      </c>
      <c r="C33" s="1257" t="s">
        <v>464</v>
      </c>
      <c r="D33" s="1281"/>
      <c r="E33" s="1542">
        <f t="shared" ref="E33:G33" si="5">E32</f>
        <v>2994</v>
      </c>
      <c r="F33" s="2099">
        <f>F32</f>
        <v>0</v>
      </c>
      <c r="G33" s="1542">
        <f t="shared" si="5"/>
        <v>2994</v>
      </c>
      <c r="H33" s="1279"/>
    </row>
    <row r="34" spans="1:8" s="91" customFormat="1" ht="15" customHeight="1">
      <c r="A34" s="1812" t="s">
        <v>90</v>
      </c>
      <c r="B34" s="1935">
        <v>0.109</v>
      </c>
      <c r="C34" s="1813" t="s">
        <v>463</v>
      </c>
      <c r="D34" s="1281"/>
      <c r="E34" s="1542">
        <f>E33</f>
        <v>2994</v>
      </c>
      <c r="F34" s="2099">
        <f t="shared" ref="F34:G35" si="6">F33</f>
        <v>0</v>
      </c>
      <c r="G34" s="1542">
        <f t="shared" si="6"/>
        <v>2994</v>
      </c>
      <c r="H34" s="1279"/>
    </row>
    <row r="35" spans="1:8" s="91" customFormat="1" ht="27.6">
      <c r="A35" s="1256" t="s">
        <v>90</v>
      </c>
      <c r="B35" s="1261">
        <v>6003</v>
      </c>
      <c r="C35" s="1262" t="s">
        <v>723</v>
      </c>
      <c r="D35" s="1137"/>
      <c r="E35" s="1137">
        <f>E34</f>
        <v>2994</v>
      </c>
      <c r="F35" s="2100">
        <f t="shared" si="6"/>
        <v>0</v>
      </c>
      <c r="G35" s="1137">
        <f t="shared" si="6"/>
        <v>2994</v>
      </c>
      <c r="H35" s="1280"/>
    </row>
    <row r="36" spans="1:8" s="91" customFormat="1" ht="13.8">
      <c r="A36" s="1256"/>
      <c r="B36" s="1261"/>
      <c r="C36" s="1257"/>
      <c r="D36" s="1280"/>
      <c r="E36" s="1280"/>
      <c r="F36" s="2096"/>
      <c r="G36" s="1280"/>
      <c r="H36" s="1280"/>
    </row>
    <row r="37" spans="1:8" s="91" customFormat="1" ht="27.6">
      <c r="A37" s="1256" t="s">
        <v>95</v>
      </c>
      <c r="B37" s="1261">
        <v>6004</v>
      </c>
      <c r="C37" s="1262" t="s">
        <v>466</v>
      </c>
      <c r="D37" s="1283"/>
      <c r="E37" s="1280"/>
      <c r="F37" s="2096"/>
      <c r="G37" s="1280"/>
      <c r="H37" s="1280"/>
    </row>
    <row r="38" spans="1:8" s="91" customFormat="1" ht="26.4">
      <c r="A38" s="1256"/>
      <c r="B38" s="1269">
        <v>2</v>
      </c>
      <c r="C38" s="1257" t="s">
        <v>467</v>
      </c>
      <c r="D38" s="1280"/>
      <c r="E38" s="1280"/>
      <c r="F38" s="2096"/>
      <c r="G38" s="1280"/>
      <c r="H38" s="1280"/>
    </row>
    <row r="39" spans="1:8" s="91" customFormat="1" ht="15" customHeight="1">
      <c r="A39" s="1256"/>
      <c r="B39" s="1270">
        <v>2.101</v>
      </c>
      <c r="C39" s="1262" t="s">
        <v>456</v>
      </c>
      <c r="D39" s="1280"/>
      <c r="E39" s="1280"/>
      <c r="F39" s="2096"/>
      <c r="G39" s="1280"/>
      <c r="H39" s="1280"/>
    </row>
    <row r="40" spans="1:8" s="91" customFormat="1" ht="15" customHeight="1">
      <c r="A40" s="1256"/>
      <c r="B40" s="1255" t="s">
        <v>468</v>
      </c>
      <c r="C40" s="1254" t="s">
        <v>462</v>
      </c>
      <c r="D40" s="1286"/>
      <c r="E40" s="1542">
        <v>2750</v>
      </c>
      <c r="F40" s="2101"/>
      <c r="G40" s="1287">
        <f>SUM(E40:F40)</f>
        <v>2750</v>
      </c>
      <c r="H40" s="1809" t="s">
        <v>332</v>
      </c>
    </row>
    <row r="41" spans="1:8" s="91" customFormat="1" ht="13.8">
      <c r="A41" s="1256" t="s">
        <v>90</v>
      </c>
      <c r="B41" s="1270">
        <v>2.101</v>
      </c>
      <c r="C41" s="1262" t="s">
        <v>456</v>
      </c>
      <c r="D41" s="1286"/>
      <c r="E41" s="1287">
        <f>E40</f>
        <v>2750</v>
      </c>
      <c r="F41" s="2101">
        <f t="shared" ref="F41:G42" si="7">F40</f>
        <v>0</v>
      </c>
      <c r="G41" s="1287">
        <f t="shared" si="7"/>
        <v>2750</v>
      </c>
      <c r="H41" s="1288"/>
    </row>
    <row r="42" spans="1:8" s="91" customFormat="1" ht="26.4">
      <c r="A42" s="1256" t="s">
        <v>90</v>
      </c>
      <c r="B42" s="1269">
        <v>2</v>
      </c>
      <c r="C42" s="1257" t="s">
        <v>467</v>
      </c>
      <c r="D42" s="1138"/>
      <c r="E42" s="1138">
        <f>E41</f>
        <v>2750</v>
      </c>
      <c r="F42" s="2102">
        <f t="shared" si="7"/>
        <v>0</v>
      </c>
      <c r="G42" s="1138">
        <f t="shared" si="7"/>
        <v>2750</v>
      </c>
      <c r="H42" s="1283"/>
    </row>
    <row r="43" spans="1:8" s="91" customFormat="1" ht="27.6">
      <c r="A43" s="1256" t="s">
        <v>90</v>
      </c>
      <c r="B43" s="1261">
        <v>6004</v>
      </c>
      <c r="C43" s="1262" t="s">
        <v>466</v>
      </c>
      <c r="D43" s="1140"/>
      <c r="E43" s="1138">
        <f>E42</f>
        <v>2750</v>
      </c>
      <c r="F43" s="2102">
        <f t="shared" ref="F43:G43" si="8">F42</f>
        <v>0</v>
      </c>
      <c r="G43" s="1138">
        <f t="shared" si="8"/>
        <v>2750</v>
      </c>
      <c r="H43" s="1291"/>
    </row>
    <row r="44" spans="1:8">
      <c r="A44" s="1271" t="s">
        <v>90</v>
      </c>
      <c r="B44" s="1272"/>
      <c r="C44" s="1273" t="s">
        <v>36</v>
      </c>
      <c r="D44" s="1463"/>
      <c r="E44" s="1020">
        <f>E43+E35</f>
        <v>5744</v>
      </c>
      <c r="F44" s="660">
        <f t="shared" ref="F44" si="9">F43+F35</f>
        <v>0</v>
      </c>
      <c r="G44" s="1020">
        <f>G43+G35</f>
        <v>5744</v>
      </c>
      <c r="H44" s="355"/>
    </row>
    <row r="45" spans="1:8" ht="13.8">
      <c r="A45" s="1271" t="s">
        <v>90</v>
      </c>
      <c r="B45" s="1274"/>
      <c r="C45" s="1275" t="s">
        <v>119</v>
      </c>
      <c r="D45" s="1463"/>
      <c r="E45" s="1554">
        <f>E44-E46</f>
        <v>5744</v>
      </c>
      <c r="F45" s="2103">
        <f>F44-F46</f>
        <v>0</v>
      </c>
      <c r="G45" s="1554">
        <f>G44-G46</f>
        <v>5744</v>
      </c>
      <c r="H45" s="355"/>
    </row>
    <row r="46" spans="1:8">
      <c r="A46" s="1271" t="s">
        <v>90</v>
      </c>
      <c r="B46" s="1276"/>
      <c r="C46" s="1277" t="s">
        <v>91</v>
      </c>
      <c r="D46" s="1463"/>
      <c r="E46" s="2104">
        <v>0</v>
      </c>
      <c r="F46" s="2105">
        <v>0</v>
      </c>
      <c r="G46" s="1514">
        <v>0</v>
      </c>
      <c r="H46" s="355"/>
    </row>
    <row r="47" spans="1:8">
      <c r="A47" s="1271" t="s">
        <v>90</v>
      </c>
      <c r="B47" s="1272"/>
      <c r="C47" s="1273" t="s">
        <v>167</v>
      </c>
      <c r="D47" s="1463"/>
      <c r="E47" s="1020">
        <f>E44+E25</f>
        <v>5745</v>
      </c>
      <c r="F47" s="660">
        <f>F44+F25</f>
        <v>0</v>
      </c>
      <c r="G47" s="1020">
        <f>G44+G25</f>
        <v>5745</v>
      </c>
      <c r="H47" s="355"/>
    </row>
    <row r="48" spans="1:8" ht="13.8">
      <c r="A48" s="1271" t="s">
        <v>90</v>
      </c>
      <c r="B48" s="1274"/>
      <c r="C48" s="1275" t="s">
        <v>119</v>
      </c>
      <c r="D48" s="1463"/>
      <c r="E48" s="1554">
        <f>E43+E35</f>
        <v>5744</v>
      </c>
      <c r="F48" s="2103">
        <f>F43+F35</f>
        <v>0</v>
      </c>
      <c r="G48" s="1554">
        <f>G43+G35</f>
        <v>5744</v>
      </c>
      <c r="H48" s="355"/>
    </row>
    <row r="49" spans="1:14">
      <c r="A49" s="1271" t="s">
        <v>90</v>
      </c>
      <c r="B49" s="1276"/>
      <c r="C49" s="1277" t="s">
        <v>91</v>
      </c>
      <c r="D49" s="1150"/>
      <c r="E49" s="1150">
        <f t="shared" ref="E49:F49" si="10">E47-E48</f>
        <v>1</v>
      </c>
      <c r="F49" s="663">
        <f t="shared" si="10"/>
        <v>0</v>
      </c>
      <c r="G49" s="1150">
        <f t="shared" ref="G49" si="11">G47-G48</f>
        <v>1</v>
      </c>
      <c r="H49" s="349"/>
    </row>
    <row r="50" spans="1:14">
      <c r="A50" s="1932"/>
      <c r="B50" s="1933"/>
      <c r="C50" s="1934"/>
      <c r="D50" s="365"/>
      <c r="E50" s="365"/>
      <c r="F50" s="365"/>
      <c r="G50" s="365"/>
      <c r="H50" s="349"/>
    </row>
    <row r="51" spans="1:14" s="403" customFormat="1">
      <c r="A51" s="1657" t="s">
        <v>334</v>
      </c>
      <c r="B51" s="131" t="s">
        <v>877</v>
      </c>
      <c r="C51" s="352"/>
      <c r="D51" s="388"/>
      <c r="E51" s="355"/>
      <c r="F51" s="355"/>
      <c r="G51" s="355"/>
      <c r="H51" s="355"/>
      <c r="I51" s="336"/>
      <c r="N51" s="336"/>
    </row>
    <row r="52" spans="1:14">
      <c r="A52" s="2189" t="s">
        <v>331</v>
      </c>
      <c r="B52" s="2189"/>
      <c r="C52" s="2189"/>
      <c r="D52" s="2189"/>
      <c r="E52" s="2189"/>
      <c r="F52" s="2189"/>
      <c r="G52" s="2189"/>
    </row>
    <row r="53" spans="1:14">
      <c r="A53" s="1497" t="s">
        <v>330</v>
      </c>
      <c r="B53" s="131" t="s">
        <v>1019</v>
      </c>
      <c r="C53" s="403"/>
      <c r="D53" s="403"/>
      <c r="E53" s="1125"/>
      <c r="F53" s="403"/>
      <c r="G53" s="403"/>
    </row>
    <row r="54" spans="1:14">
      <c r="A54" s="1497" t="s">
        <v>332</v>
      </c>
      <c r="B54" s="131" t="s">
        <v>1020</v>
      </c>
    </row>
    <row r="57" spans="1:14">
      <c r="C57" s="338"/>
      <c r="D57" s="338"/>
      <c r="E57" s="339"/>
      <c r="F57" s="338"/>
      <c r="G57" s="338"/>
      <c r="H57" s="338"/>
    </row>
    <row r="58" spans="1:14">
      <c r="C58" s="338"/>
      <c r="D58" s="2126"/>
      <c r="E58" s="623"/>
      <c r="F58" s="2126"/>
      <c r="G58" s="623"/>
      <c r="H58" s="338"/>
    </row>
    <row r="59" spans="1:14">
      <c r="C59" s="338"/>
      <c r="D59" s="338"/>
      <c r="E59" s="339"/>
      <c r="F59" s="338"/>
      <c r="G59" s="136"/>
      <c r="H59" s="338"/>
    </row>
    <row r="60" spans="1:14">
      <c r="C60" s="338"/>
      <c r="D60" s="338"/>
      <c r="E60" s="339"/>
      <c r="F60" s="338"/>
      <c r="G60" s="338"/>
      <c r="H60" s="338"/>
    </row>
    <row r="61" spans="1:14">
      <c r="C61" s="338"/>
      <c r="D61" s="338"/>
      <c r="E61" s="339"/>
      <c r="F61" s="338"/>
      <c r="G61" s="338"/>
      <c r="H61" s="338"/>
    </row>
  </sheetData>
  <mergeCells count="8">
    <mergeCell ref="A52:G52"/>
    <mergeCell ref="B11:B12"/>
    <mergeCell ref="C11:C12"/>
    <mergeCell ref="B15:G15"/>
    <mergeCell ref="A1:G1"/>
    <mergeCell ref="A2:G2"/>
    <mergeCell ref="A3:G3"/>
    <mergeCell ref="B4:G4"/>
  </mergeCells>
  <printOptions horizontalCentered="1"/>
  <pageMargins left="0.78740157480314965" right="0.78740157480314965" top="0.78740157480314965" bottom="4.1338582677165361" header="0.51181102362204722" footer="3.5433070866141736"/>
  <pageSetup paperSize="9" scale="93" firstPageNumber="12" fitToHeight="0" orientation="portrait" blackAndWhite="1" useFirstPageNumber="1" r:id="rId1"/>
  <headerFooter alignWithMargins="0">
    <oddHeader xml:space="preserve">&amp;C   </oddHeader>
    <oddFooter>&amp;C&amp;"Times New Roman,Bold"&amp;P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171</vt:i4>
      </vt:variant>
    </vt:vector>
  </HeadingPairs>
  <TitlesOfParts>
    <vt:vector size="209" baseType="lpstr">
      <vt:lpstr>Introduc.</vt:lpstr>
      <vt:lpstr>Rev_Cap</vt:lpstr>
      <vt:lpstr>dem2</vt:lpstr>
      <vt:lpstr>dem3</vt:lpstr>
      <vt:lpstr>dem5</vt:lpstr>
      <vt:lpstr>dem6</vt:lpstr>
      <vt:lpstr>dem7</vt:lpstr>
      <vt:lpstr>dem8</vt:lpstr>
      <vt:lpstr>dem10</vt:lpstr>
      <vt:lpstr>dem11</vt:lpstr>
      <vt:lpstr>dem12</vt:lpstr>
      <vt:lpstr>gov</vt:lpstr>
      <vt:lpstr>dem13</vt:lpstr>
      <vt:lpstr>dem14</vt:lpstr>
      <vt:lpstr>dem15</vt:lpstr>
      <vt:lpstr>dem16</vt:lpstr>
      <vt:lpstr>dem18</vt:lpstr>
      <vt:lpstr>dem19</vt:lpstr>
      <vt:lpstr>dem20</vt:lpstr>
      <vt:lpstr>dem21</vt:lpstr>
      <vt:lpstr>dem22</vt:lpstr>
      <vt:lpstr>dem24</vt:lpstr>
      <vt:lpstr>dem26</vt:lpstr>
      <vt:lpstr>dem28</vt:lpstr>
      <vt:lpstr>dem29</vt:lpstr>
      <vt:lpstr>dem30</vt:lpstr>
      <vt:lpstr>dem31</vt:lpstr>
      <vt:lpstr>dem32</vt:lpstr>
      <vt:lpstr>dem33</vt:lpstr>
      <vt:lpstr>dem34</vt:lpstr>
      <vt:lpstr>Dem35</vt:lpstr>
      <vt:lpstr>dem38</vt:lpstr>
      <vt:lpstr>dem39</vt:lpstr>
      <vt:lpstr>dem40</vt:lpstr>
      <vt:lpstr>dem40A</vt:lpstr>
      <vt:lpstr>dem41</vt:lpstr>
      <vt:lpstr>dem43</vt:lpstr>
      <vt:lpstr>dem46</vt:lpstr>
      <vt:lpstr>'dem5'!culturerevenue</vt:lpstr>
      <vt:lpstr>'dem6'!ecclesiastical</vt:lpstr>
      <vt:lpstr>'dem43'!educationrevenue</vt:lpstr>
      <vt:lpstr>'dem46'!educationrevenue</vt:lpstr>
      <vt:lpstr>gov!educationrevenue</vt:lpstr>
      <vt:lpstr>'dem10'!lottery</vt:lpstr>
      <vt:lpstr>'dem10'!lottery1</vt:lpstr>
      <vt:lpstr>non_plan</vt:lpstr>
      <vt:lpstr>'dem40'!np</vt:lpstr>
      <vt:lpstr>'dem10'!Print_Area</vt:lpstr>
      <vt:lpstr>'dem11'!Print_Area</vt:lpstr>
      <vt:lpstr>'dem12'!Print_Area</vt:lpstr>
      <vt:lpstr>'dem13'!Print_Area</vt:lpstr>
      <vt:lpstr>'dem14'!Print_Area</vt:lpstr>
      <vt:lpstr>'dem15'!Print_Area</vt:lpstr>
      <vt:lpstr>'dem16'!Print_Area</vt:lpstr>
      <vt:lpstr>'dem18'!Print_Area</vt:lpstr>
      <vt:lpstr>'dem19'!Print_Area</vt:lpstr>
      <vt:lpstr>'dem2'!Print_Area</vt:lpstr>
      <vt:lpstr>'dem20'!Print_Area</vt:lpstr>
      <vt:lpstr>'dem21'!Print_Area</vt:lpstr>
      <vt:lpstr>'dem22'!Print_Area</vt:lpstr>
      <vt:lpstr>'dem24'!Print_Area</vt:lpstr>
      <vt:lpstr>'dem26'!Print_Area</vt:lpstr>
      <vt:lpstr>'dem28'!Print_Area</vt:lpstr>
      <vt:lpstr>'dem29'!Print_Area</vt:lpstr>
      <vt:lpstr>'dem3'!Print_Area</vt:lpstr>
      <vt:lpstr>'dem30'!Print_Area</vt:lpstr>
      <vt:lpstr>'dem31'!Print_Area</vt:lpstr>
      <vt:lpstr>'dem32'!Print_Area</vt:lpstr>
      <vt:lpstr>'dem33'!Print_Area</vt:lpstr>
      <vt:lpstr>'dem34'!Print_Area</vt:lpstr>
      <vt:lpstr>'Dem35'!Print_Area</vt:lpstr>
      <vt:lpstr>'dem38'!Print_Area</vt:lpstr>
      <vt:lpstr>'dem39'!Print_Area</vt:lpstr>
      <vt:lpstr>'dem40'!Print_Area</vt:lpstr>
      <vt:lpstr>dem40A!Print_Area</vt:lpstr>
      <vt:lpstr>'dem41'!Print_Area</vt:lpstr>
      <vt:lpstr>'dem43'!Print_Area</vt:lpstr>
      <vt:lpstr>'dem46'!Print_Area</vt:lpstr>
      <vt:lpstr>'dem5'!Print_Area</vt:lpstr>
      <vt:lpstr>'dem6'!Print_Area</vt:lpstr>
      <vt:lpstr>'dem7'!Print_Area</vt:lpstr>
      <vt:lpstr>'dem8'!Print_Area</vt:lpstr>
      <vt:lpstr>gov!Print_Area</vt:lpstr>
      <vt:lpstr>Introduc.!Print_Area</vt:lpstr>
      <vt:lpstr>Rev_Cap!Print_Area</vt:lpstr>
      <vt:lpstr>'dem10'!Print_Titles</vt:lpstr>
      <vt:lpstr>'dem11'!Print_Titles</vt:lpstr>
      <vt:lpstr>'dem12'!Print_Titles</vt:lpstr>
      <vt:lpstr>'dem13'!Print_Titles</vt:lpstr>
      <vt:lpstr>'dem14'!Print_Titles</vt:lpstr>
      <vt:lpstr>'dem15'!Print_Titles</vt:lpstr>
      <vt:lpstr>'dem16'!Print_Titles</vt:lpstr>
      <vt:lpstr>'dem18'!Print_Titles</vt:lpstr>
      <vt:lpstr>'dem19'!Print_Titles</vt:lpstr>
      <vt:lpstr>'dem2'!Print_Titles</vt:lpstr>
      <vt:lpstr>'dem20'!Print_Titles</vt:lpstr>
      <vt:lpstr>'dem21'!Print_Titles</vt:lpstr>
      <vt:lpstr>'dem22'!Print_Titles</vt:lpstr>
      <vt:lpstr>'dem24'!Print_Titles</vt:lpstr>
      <vt:lpstr>'dem26'!Print_Titles</vt:lpstr>
      <vt:lpstr>'dem28'!Print_Titles</vt:lpstr>
      <vt:lpstr>'dem29'!Print_Titles</vt:lpstr>
      <vt:lpstr>'dem3'!Print_Titles</vt:lpstr>
      <vt:lpstr>'dem30'!Print_Titles</vt:lpstr>
      <vt:lpstr>'dem31'!Print_Titles</vt:lpstr>
      <vt:lpstr>'dem32'!Print_Titles</vt:lpstr>
      <vt:lpstr>'dem33'!Print_Titles</vt:lpstr>
      <vt:lpstr>'dem34'!Print_Titles</vt:lpstr>
      <vt:lpstr>'Dem35'!Print_Titles</vt:lpstr>
      <vt:lpstr>'dem38'!Print_Titles</vt:lpstr>
      <vt:lpstr>'dem39'!Print_Titles</vt:lpstr>
      <vt:lpstr>'dem40'!Print_Titles</vt:lpstr>
      <vt:lpstr>dem40A!Print_Titles</vt:lpstr>
      <vt:lpstr>'dem41'!Print_Titles</vt:lpstr>
      <vt:lpstr>'dem43'!Print_Titles</vt:lpstr>
      <vt:lpstr>'dem46'!Print_Titles</vt:lpstr>
      <vt:lpstr>'dem5'!Print_Titles</vt:lpstr>
      <vt:lpstr>'dem6'!Print_Titles</vt:lpstr>
      <vt:lpstr>'dem7'!Print_Titles</vt:lpstr>
      <vt:lpstr>'dem8'!Print_Titles</vt:lpstr>
      <vt:lpstr>gov!Print_Titles</vt:lpstr>
      <vt:lpstr>Introduc.!Print_Titles</vt:lpstr>
      <vt:lpstr>Rev_Cap!Print_Titles</vt:lpstr>
      <vt:lpstr>'dem10'!revise</vt:lpstr>
      <vt:lpstr>'dem11'!revise</vt:lpstr>
      <vt:lpstr>'dem12'!revise</vt:lpstr>
      <vt:lpstr>'dem13'!revise</vt:lpstr>
      <vt:lpstr>'dem15'!revise</vt:lpstr>
      <vt:lpstr>'dem16'!revise</vt:lpstr>
      <vt:lpstr>'dem18'!revise</vt:lpstr>
      <vt:lpstr>'dem19'!revise</vt:lpstr>
      <vt:lpstr>'dem20'!revise</vt:lpstr>
      <vt:lpstr>'dem21'!revise</vt:lpstr>
      <vt:lpstr>'dem22'!revise</vt:lpstr>
      <vt:lpstr>'dem24'!revise</vt:lpstr>
      <vt:lpstr>'dem26'!revise</vt:lpstr>
      <vt:lpstr>'dem28'!revise</vt:lpstr>
      <vt:lpstr>'dem29'!revise</vt:lpstr>
      <vt:lpstr>'dem3'!revise</vt:lpstr>
      <vt:lpstr>'dem30'!revise</vt:lpstr>
      <vt:lpstr>'dem32'!revise</vt:lpstr>
      <vt:lpstr>'dem33'!revise</vt:lpstr>
      <vt:lpstr>'dem34'!revise</vt:lpstr>
      <vt:lpstr>'Dem35'!revise</vt:lpstr>
      <vt:lpstr>'dem38'!revise</vt:lpstr>
      <vt:lpstr>'dem39'!revise</vt:lpstr>
      <vt:lpstr>'dem40'!revise</vt:lpstr>
      <vt:lpstr>dem40A!revise</vt:lpstr>
      <vt:lpstr>'dem41'!revise</vt:lpstr>
      <vt:lpstr>'dem43'!revise</vt:lpstr>
      <vt:lpstr>'dem46'!revise</vt:lpstr>
      <vt:lpstr>'dem5'!revise</vt:lpstr>
      <vt:lpstr>'dem6'!revise</vt:lpstr>
      <vt:lpstr>'dem7'!revise</vt:lpstr>
      <vt:lpstr>'dem8'!revise</vt:lpstr>
      <vt:lpstr>gov!revise</vt:lpstr>
      <vt:lpstr>'dem12'!summary</vt:lpstr>
      <vt:lpstr>'dem13'!summary</vt:lpstr>
      <vt:lpstr>'dem14'!summary</vt:lpstr>
      <vt:lpstr>'dem16'!summary</vt:lpstr>
      <vt:lpstr>'dem18'!summary</vt:lpstr>
      <vt:lpstr>'dem19'!summary</vt:lpstr>
      <vt:lpstr>'dem20'!summary</vt:lpstr>
      <vt:lpstr>'dem21'!summary</vt:lpstr>
      <vt:lpstr>'dem22'!summary</vt:lpstr>
      <vt:lpstr>'dem24'!summary</vt:lpstr>
      <vt:lpstr>'dem26'!summary</vt:lpstr>
      <vt:lpstr>'dem28'!summary</vt:lpstr>
      <vt:lpstr>'dem29'!summary</vt:lpstr>
      <vt:lpstr>'dem3'!summary</vt:lpstr>
      <vt:lpstr>'dem30'!summary</vt:lpstr>
      <vt:lpstr>'dem31'!summary</vt:lpstr>
      <vt:lpstr>'dem32'!summary</vt:lpstr>
      <vt:lpstr>'dem33'!summary</vt:lpstr>
      <vt:lpstr>'dem34'!summary</vt:lpstr>
      <vt:lpstr>'Dem35'!summary</vt:lpstr>
      <vt:lpstr>'dem38'!summary</vt:lpstr>
      <vt:lpstr>'dem39'!summary</vt:lpstr>
      <vt:lpstr>'dem40'!summary</vt:lpstr>
      <vt:lpstr>dem40A!summary</vt:lpstr>
      <vt:lpstr>'dem41'!summary</vt:lpstr>
      <vt:lpstr>'dem43'!summary</vt:lpstr>
      <vt:lpstr>'dem46'!summary</vt:lpstr>
      <vt:lpstr>'dem6'!summary</vt:lpstr>
      <vt:lpstr>'dem7'!summary</vt:lpstr>
      <vt:lpstr>'dem8'!summary</vt:lpstr>
      <vt:lpstr>gov!summary</vt:lpstr>
      <vt:lpstr>'dem40'!Tourism</vt:lpstr>
      <vt:lpstr>'dem40'!tourismcap</vt:lpstr>
      <vt:lpstr>'dem40'!tourismrec</vt:lpstr>
      <vt:lpstr>dem40A!tourismrec</vt:lpstr>
      <vt:lpstr>'dem40'!tourismRevenue</vt:lpstr>
      <vt:lpstr>dem40A!tourismRevenue</vt:lpstr>
      <vt:lpstr>'dem41'!urbanDevelopment</vt:lpstr>
      <vt:lpstr>'dem15'!voted</vt:lpstr>
      <vt:lpstr>'dem16'!voted</vt:lpstr>
      <vt:lpstr>'dem18'!voted</vt:lpstr>
      <vt:lpstr>'dem19'!voted</vt:lpstr>
      <vt:lpstr>'dem28'!Voted</vt:lpstr>
      <vt:lpstr>'dem29'!Voted</vt:lpstr>
      <vt:lpstr>'dem32'!Voted</vt:lpstr>
      <vt:lpstr>'dem33'!Voted</vt:lpstr>
      <vt:lpstr>'dem34'!Voted</vt:lpstr>
      <vt:lpstr>'dem38'!Voted</vt:lpstr>
      <vt:lpstr>'dem39'!Voted</vt:lpstr>
      <vt:lpstr>'dem40'!Voted</vt:lpstr>
      <vt:lpstr>dem40A!Voted</vt:lpstr>
      <vt:lpstr>'dem41'!Voted</vt:lpstr>
      <vt:lpstr>'dem16'!vsirec</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2018-08-23T09:50:18Z</cp:lastPrinted>
  <dcterms:created xsi:type="dcterms:W3CDTF">2011-07-12T05:33:40Z</dcterms:created>
  <dcterms:modified xsi:type="dcterms:W3CDTF">2018-08-23T09:50:54Z</dcterms:modified>
</cp:coreProperties>
</file>